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2" windowWidth="18252" windowHeight="8388"/>
  </bookViews>
  <sheets>
    <sheet name="4チーム " sheetId="5" r:id="rId1"/>
  </sheets>
  <definedNames>
    <definedName name="_xlnm.Print_Area" localSheetId="0">'4チーム '!$AE$2:$CV$50</definedName>
  </definedNames>
  <calcPr calcId="145621"/>
</workbook>
</file>

<file path=xl/calcChain.xml><?xml version="1.0" encoding="utf-8"?>
<calcChain xmlns="http://schemas.openxmlformats.org/spreadsheetml/2006/main">
  <c r="BM43" i="5" l="1"/>
  <c r="BI43" i="5"/>
  <c r="BE43" i="5"/>
  <c r="BA43" i="5"/>
  <c r="AZ41" i="5" s="1"/>
  <c r="AW43" i="5"/>
  <c r="AS43" i="5"/>
  <c r="AR41" i="5" s="1"/>
  <c r="BM38" i="5"/>
  <c r="BI38" i="5"/>
  <c r="BH36" i="5" s="1"/>
  <c r="BE38" i="5"/>
  <c r="BA38" i="5"/>
  <c r="AZ36" i="5" s="1"/>
  <c r="AW38" i="5"/>
  <c r="AS38" i="5"/>
  <c r="CM36" i="5"/>
  <c r="CJ36" i="5"/>
  <c r="AR36" i="5"/>
  <c r="BE33" i="5"/>
  <c r="BA33" i="5"/>
  <c r="AW33" i="5"/>
  <c r="AS33" i="5"/>
  <c r="AR31" i="5" s="1"/>
  <c r="BS31" i="5"/>
  <c r="BE28" i="5"/>
  <c r="BA28" i="5"/>
  <c r="AW28" i="5"/>
  <c r="AS28" i="5"/>
  <c r="CM26" i="5"/>
  <c r="CJ26" i="5"/>
  <c r="BS26" i="5"/>
  <c r="AR26" i="5"/>
  <c r="AW23" i="5"/>
  <c r="AS23" i="5"/>
  <c r="BS21" i="5"/>
  <c r="BK21" i="5"/>
  <c r="AR21" i="5"/>
  <c r="AW18" i="5"/>
  <c r="AS18" i="5"/>
  <c r="AR16" i="5" s="1"/>
  <c r="CM16" i="5"/>
  <c r="CJ16" i="5"/>
  <c r="CP16" i="5" s="1"/>
  <c r="BS16" i="5"/>
  <c r="BK16" i="5"/>
  <c r="BS11" i="5"/>
  <c r="BK11" i="5"/>
  <c r="BC11" i="5"/>
  <c r="CM6" i="5"/>
  <c r="CJ6" i="5"/>
  <c r="CA6" i="5"/>
  <c r="BS6" i="5"/>
  <c r="BK6" i="5"/>
  <c r="BC6" i="5"/>
  <c r="BP5" i="5"/>
  <c r="BH5" i="5"/>
  <c r="AZ5" i="5"/>
  <c r="AR5" i="5"/>
  <c r="AZ26" i="5" l="1"/>
  <c r="AZ31" i="5"/>
  <c r="BX26" i="5" s="1"/>
  <c r="BH41" i="5"/>
  <c r="CD36" i="5" s="1"/>
  <c r="CP36" i="5"/>
  <c r="BX6" i="5"/>
  <c r="CP26" i="5"/>
  <c r="CP6" i="5"/>
  <c r="CD16" i="5"/>
  <c r="CG16" i="5"/>
  <c r="CA16" i="5"/>
  <c r="BX16" i="5"/>
  <c r="CG6" i="5"/>
  <c r="CD6" i="5"/>
  <c r="N43" i="5"/>
  <c r="Z19" i="5"/>
  <c r="X19" i="5" s="1"/>
  <c r="Z7" i="5"/>
  <c r="CD26" i="5" l="1"/>
  <c r="CG26" i="5"/>
  <c r="CA36" i="5"/>
  <c r="BX36" i="5"/>
  <c r="CG36" i="5"/>
  <c r="CA26" i="5"/>
  <c r="G39" i="5"/>
  <c r="S40" i="5" s="1"/>
  <c r="N39" i="5"/>
  <c r="W40" i="5" s="1"/>
  <c r="G40" i="5"/>
  <c r="N40" i="5"/>
  <c r="G41" i="5"/>
  <c r="S42" i="5" s="1"/>
  <c r="G42" i="5"/>
  <c r="S41" i="5" s="1"/>
  <c r="G44" i="5"/>
  <c r="S43" i="5" s="1"/>
  <c r="W44" i="5"/>
  <c r="G36" i="5"/>
  <c r="S35" i="5" s="1"/>
  <c r="N35" i="5"/>
  <c r="W36" i="5" s="1"/>
  <c r="G35" i="5"/>
  <c r="S36" i="5" s="1"/>
  <c r="N34" i="5"/>
  <c r="W35" i="5" s="1"/>
  <c r="G34" i="5"/>
  <c r="S33" i="5" s="1"/>
  <c r="N33" i="5"/>
  <c r="W34" i="5" s="1"/>
  <c r="G33" i="5"/>
  <c r="S34" i="5" s="1"/>
  <c r="N36" i="5"/>
  <c r="W31" i="5" s="1"/>
  <c r="N32" i="5"/>
  <c r="W33" i="5" s="1"/>
  <c r="G32" i="5"/>
  <c r="S31" i="5" s="1"/>
  <c r="N31" i="5"/>
  <c r="W32" i="5" s="1"/>
  <c r="G31" i="5"/>
  <c r="S32" i="5" s="1"/>
  <c r="N26" i="5"/>
  <c r="L26" i="5"/>
  <c r="K26" i="5"/>
  <c r="I26" i="5"/>
  <c r="H26" i="5"/>
  <c r="F26" i="5"/>
  <c r="O17" i="5"/>
  <c r="K24" i="5"/>
  <c r="I24" i="5"/>
  <c r="H24" i="5"/>
  <c r="F24" i="5"/>
  <c r="P23" i="5"/>
  <c r="H22" i="5"/>
  <c r="F22" i="5"/>
  <c r="Z21" i="5" s="1"/>
  <c r="P21" i="5"/>
  <c r="M21" i="5"/>
  <c r="B21" i="5"/>
  <c r="I17" i="5" s="1"/>
  <c r="P19" i="5"/>
  <c r="M19" i="5"/>
  <c r="J19" i="5"/>
  <c r="B19" i="5"/>
  <c r="F17" i="5" s="1"/>
  <c r="N14" i="5"/>
  <c r="L14" i="5"/>
  <c r="K14" i="5"/>
  <c r="I14" i="5"/>
  <c r="H14" i="5"/>
  <c r="F14" i="5"/>
  <c r="K12" i="5"/>
  <c r="I12" i="5"/>
  <c r="H12" i="5"/>
  <c r="F12" i="5"/>
  <c r="P11" i="5"/>
  <c r="H10" i="5"/>
  <c r="F10" i="5"/>
  <c r="Z9" i="5" s="1"/>
  <c r="P9" i="5"/>
  <c r="M9" i="5"/>
  <c r="X7" i="5"/>
  <c r="P7" i="5"/>
  <c r="M7" i="5"/>
  <c r="J7" i="5"/>
  <c r="O5" i="5"/>
  <c r="L5" i="5"/>
  <c r="I5" i="5"/>
  <c r="F5" i="5"/>
  <c r="Z23" i="5" l="1"/>
  <c r="X23" i="5" s="1"/>
  <c r="Z13" i="5"/>
  <c r="X13" i="5" s="1"/>
  <c r="Z11" i="5"/>
  <c r="X11" i="5" s="1"/>
  <c r="X9" i="5"/>
  <c r="N42" i="5"/>
  <c r="S39" i="5"/>
  <c r="W39" i="5"/>
  <c r="X21" i="5"/>
  <c r="Z25" i="5"/>
  <c r="X25" i="5" s="1"/>
  <c r="L17" i="5"/>
  <c r="N41" i="5"/>
  <c r="G13" i="5"/>
  <c r="M25" i="5"/>
  <c r="J11" i="5"/>
  <c r="J25" i="5"/>
  <c r="G23" i="5"/>
  <c r="T7" i="5"/>
  <c r="G9" i="5"/>
  <c r="V9" i="5" s="1"/>
  <c r="M13" i="5"/>
  <c r="V19" i="5"/>
  <c r="G21" i="5"/>
  <c r="T21" i="5" s="1"/>
  <c r="G25" i="5"/>
  <c r="R7" i="5"/>
  <c r="V7" i="5"/>
  <c r="J13" i="5"/>
  <c r="J23" i="5"/>
  <c r="T19" i="5"/>
  <c r="R19" i="5"/>
  <c r="G11" i="5"/>
  <c r="W42" i="5" l="1"/>
  <c r="G43" i="5"/>
  <c r="S44" i="5" s="1"/>
  <c r="W41" i="5"/>
  <c r="N44" i="5"/>
  <c r="W43" i="5"/>
  <c r="T9" i="5"/>
  <c r="T13" i="5"/>
  <c r="R9" i="5"/>
  <c r="R25" i="5"/>
  <c r="R23" i="5"/>
  <c r="V13" i="5"/>
  <c r="T23" i="5"/>
  <c r="V23" i="5"/>
  <c r="R21" i="5"/>
  <c r="R13" i="5"/>
  <c r="V25" i="5"/>
  <c r="T25" i="5"/>
  <c r="V21" i="5"/>
  <c r="T11" i="5"/>
  <c r="R11" i="5"/>
  <c r="V11" i="5"/>
</calcChain>
</file>

<file path=xl/sharedStrings.xml><?xml version="1.0" encoding="utf-8"?>
<sst xmlns="http://schemas.openxmlformats.org/spreadsheetml/2006/main" count="137" uniqueCount="59">
  <si>
    <t>－</t>
    <phoneticPr fontId="1"/>
  </si>
  <si>
    <t>開始時間</t>
    <rPh sb="0" eb="2">
      <t>カイシ</t>
    </rPh>
    <rPh sb="2" eb="4">
      <t>ジカン</t>
    </rPh>
    <phoneticPr fontId="1"/>
  </si>
  <si>
    <t>対戦組合せ</t>
    <rPh sb="0" eb="2">
      <t>タイセン</t>
    </rPh>
    <rPh sb="2" eb="4">
      <t>クミアワ</t>
    </rPh>
    <phoneticPr fontId="1"/>
  </si>
  <si>
    <t>帯同審判</t>
    <rPh sb="0" eb="2">
      <t>タイドウ</t>
    </rPh>
    <rPh sb="2" eb="4">
      <t>シンパン</t>
    </rPh>
    <phoneticPr fontId="1"/>
  </si>
  <si>
    <t>節</t>
    <rPh sb="0" eb="1">
      <t>セツ</t>
    </rPh>
    <phoneticPr fontId="1"/>
  </si>
  <si>
    <t>×</t>
    <phoneticPr fontId="1"/>
  </si>
  <si>
    <t>第1日目</t>
    <rPh sb="0" eb="1">
      <t>ダイ</t>
    </rPh>
    <rPh sb="2" eb="3">
      <t>ニチ</t>
    </rPh>
    <rPh sb="3" eb="4">
      <t>メ</t>
    </rPh>
    <phoneticPr fontId="1"/>
  </si>
  <si>
    <t>勝</t>
    <rPh sb="0" eb="1">
      <t>カチ</t>
    </rPh>
    <phoneticPr fontId="1"/>
  </si>
  <si>
    <t>分</t>
    <rPh sb="0" eb="1">
      <t>ワケ</t>
    </rPh>
    <phoneticPr fontId="1"/>
  </si>
  <si>
    <t>負</t>
    <rPh sb="0" eb="1">
      <t>マケ</t>
    </rPh>
    <phoneticPr fontId="1"/>
  </si>
  <si>
    <t>得失点差</t>
    <rPh sb="0" eb="4">
      <t>トクシッテンサ</t>
    </rPh>
    <phoneticPr fontId="1"/>
  </si>
  <si>
    <t>総得点</t>
    <rPh sb="0" eb="3">
      <t>ソウトクテン</t>
    </rPh>
    <phoneticPr fontId="1"/>
  </si>
  <si>
    <t>順位</t>
    <rPh sb="0" eb="2">
      <t>ジュンイ</t>
    </rPh>
    <phoneticPr fontId="1"/>
  </si>
  <si>
    <t>１回目</t>
    <rPh sb="1" eb="2">
      <t>カイ</t>
    </rPh>
    <rPh sb="2" eb="3">
      <t>メ</t>
    </rPh>
    <phoneticPr fontId="1"/>
  </si>
  <si>
    <t>２回目</t>
    <rPh sb="1" eb="2">
      <t>カイ</t>
    </rPh>
    <rPh sb="2" eb="3">
      <t>メ</t>
    </rPh>
    <phoneticPr fontId="1"/>
  </si>
  <si>
    <t>第２日目</t>
    <rPh sb="0" eb="1">
      <t>ダイ</t>
    </rPh>
    <rPh sb="2" eb="3">
      <t>カ</t>
    </rPh>
    <rPh sb="3" eb="4">
      <t>メ</t>
    </rPh>
    <phoneticPr fontId="1"/>
  </si>
  <si>
    <t>×</t>
    <phoneticPr fontId="1"/>
  </si>
  <si>
    <t>８分―２分ー８分　ランニングタイム</t>
    <rPh sb="1" eb="2">
      <t>フン</t>
    </rPh>
    <rPh sb="4" eb="5">
      <t>フン</t>
    </rPh>
    <rPh sb="7" eb="8">
      <t>フン</t>
    </rPh>
    <phoneticPr fontId="1"/>
  </si>
  <si>
    <t>芽室FC</t>
    <rPh sb="0" eb="2">
      <t>メムロ</t>
    </rPh>
    <phoneticPr fontId="1"/>
  </si>
  <si>
    <t>JAMIRA</t>
    <phoneticPr fontId="1"/>
  </si>
  <si>
    <t>丑年会</t>
    <rPh sb="0" eb="2">
      <t>ウシドシ</t>
    </rPh>
    <rPh sb="2" eb="3">
      <t>カイ</t>
    </rPh>
    <phoneticPr fontId="1"/>
  </si>
  <si>
    <t>第９回　十勝ミドルウインターフットサルリーグ</t>
    <rPh sb="0" eb="1">
      <t>ダイ</t>
    </rPh>
    <rPh sb="2" eb="3">
      <t>カイ</t>
    </rPh>
    <rPh sb="4" eb="6">
      <t>トカチ</t>
    </rPh>
    <phoneticPr fontId="1"/>
  </si>
  <si>
    <t>2019年１月２０日（日）・２月３日（日）</t>
    <rPh sb="4" eb="5">
      <t>ネン</t>
    </rPh>
    <rPh sb="6" eb="7">
      <t>ガツ</t>
    </rPh>
    <rPh sb="9" eb="10">
      <t>カ</t>
    </rPh>
    <rPh sb="11" eb="12">
      <t>ヒ</t>
    </rPh>
    <rPh sb="15" eb="16">
      <t>ガツ</t>
    </rPh>
    <rPh sb="17" eb="18">
      <t>カ</t>
    </rPh>
    <rPh sb="19" eb="20">
      <t>ヒ</t>
    </rPh>
    <phoneticPr fontId="1"/>
  </si>
  <si>
    <t>会場：すぱーく帯広</t>
    <rPh sb="0" eb="2">
      <t>カイジョウ</t>
    </rPh>
    <rPh sb="7" eb="9">
      <t>オビヒロ</t>
    </rPh>
    <phoneticPr fontId="1"/>
  </si>
  <si>
    <t>主催：十勝フットサル連盟</t>
    <rPh sb="0" eb="2">
      <t>シュサイ</t>
    </rPh>
    <rPh sb="3" eb="5">
      <t>トカチ</t>
    </rPh>
    <rPh sb="10" eb="12">
      <t>レンメイ</t>
    </rPh>
    <phoneticPr fontId="1"/>
  </si>
  <si>
    <t>準優勝：</t>
    <rPh sb="0" eb="3">
      <t>ジュンユウショウ</t>
    </rPh>
    <phoneticPr fontId="1"/>
  </si>
  <si>
    <t>得点王：</t>
    <rPh sb="0" eb="3">
      <t>トクテンオウ</t>
    </rPh>
    <phoneticPr fontId="1"/>
  </si>
  <si>
    <t>優　勝：</t>
    <rPh sb="0" eb="1">
      <t>ユウ</t>
    </rPh>
    <rPh sb="2" eb="3">
      <t>カツ</t>
    </rPh>
    <phoneticPr fontId="1"/>
  </si>
  <si>
    <t>チキチキボーン</t>
    <phoneticPr fontId="1"/>
  </si>
  <si>
    <t>Ａブロック</t>
    <phoneticPr fontId="7"/>
  </si>
  <si>
    <t>勝</t>
  </si>
  <si>
    <t>負</t>
  </si>
  <si>
    <t>分</t>
  </si>
  <si>
    <t>勝点</t>
  </si>
  <si>
    <t>得点</t>
  </si>
  <si>
    <t>失点</t>
  </si>
  <si>
    <t>得失</t>
  </si>
  <si>
    <t>順位</t>
  </si>
  <si>
    <t>-</t>
    <phoneticPr fontId="7"/>
  </si>
  <si>
    <t>-</t>
  </si>
  <si>
    <t/>
  </si>
  <si>
    <t>芽室　FC</t>
    <rPh sb="0" eb="2">
      <t>メムロ</t>
    </rPh>
    <phoneticPr fontId="1"/>
  </si>
  <si>
    <t>JAMIRA　FC</t>
    <phoneticPr fontId="7"/>
  </si>
  <si>
    <t>丑年会</t>
    <rPh sb="0" eb="2">
      <t>ウシドシ</t>
    </rPh>
    <rPh sb="2" eb="3">
      <t>カイ</t>
    </rPh>
    <phoneticPr fontId="1"/>
  </si>
  <si>
    <t>チキチキボーン</t>
    <phoneticPr fontId="1"/>
  </si>
  <si>
    <t>暫定
順　位</t>
    <rPh sb="0" eb="2">
      <t>ザンテイ</t>
    </rPh>
    <rPh sb="3" eb="4">
      <t>ジュン</t>
    </rPh>
    <rPh sb="5" eb="6">
      <t>クライ</t>
    </rPh>
    <phoneticPr fontId="1"/>
  </si>
  <si>
    <t>総　合　成　績</t>
    <rPh sb="0" eb="1">
      <t>ソウ</t>
    </rPh>
    <rPh sb="2" eb="3">
      <t>ア</t>
    </rPh>
    <rPh sb="4" eb="5">
      <t>シゲル</t>
    </rPh>
    <rPh sb="6" eb="7">
      <t>イサオ</t>
    </rPh>
    <phoneticPr fontId="1"/>
  </si>
  <si>
    <t>(チキチキ：審判不帯同)</t>
    <rPh sb="6" eb="8">
      <t>シンパン</t>
    </rPh>
    <rPh sb="8" eb="9">
      <t>フ</t>
    </rPh>
    <rPh sb="9" eb="11">
      <t>タイドウ</t>
    </rPh>
    <phoneticPr fontId="1"/>
  </si>
  <si>
    <t>役員：・野杉</t>
    <rPh sb="0" eb="2">
      <t>ヤクイン</t>
    </rPh>
    <rPh sb="4" eb="5">
      <t>ノ</t>
    </rPh>
    <rPh sb="5" eb="6">
      <t>スギ</t>
    </rPh>
    <phoneticPr fontId="1"/>
  </si>
  <si>
    <t>得失点差</t>
    <rPh sb="0" eb="3">
      <t>トクシッテン</t>
    </rPh>
    <rPh sb="3" eb="4">
      <t>サ</t>
    </rPh>
    <phoneticPr fontId="1"/>
  </si>
  <si>
    <t>丑年会</t>
    <rPh sb="0" eb="2">
      <t>ウシドシ</t>
    </rPh>
    <rPh sb="2" eb="3">
      <t>カイ</t>
    </rPh>
    <phoneticPr fontId="1"/>
  </si>
  <si>
    <t>3勝2敗1分　勝ち点１０</t>
    <rPh sb="1" eb="2">
      <t>ショウ</t>
    </rPh>
    <rPh sb="3" eb="4">
      <t>ハイ</t>
    </rPh>
    <rPh sb="5" eb="6">
      <t>フン</t>
    </rPh>
    <rPh sb="7" eb="8">
      <t>カ</t>
    </rPh>
    <rPh sb="9" eb="10">
      <t>テン</t>
    </rPh>
    <phoneticPr fontId="1"/>
  </si>
  <si>
    <t>チキチキボーン</t>
    <phoneticPr fontId="1"/>
  </si>
  <si>
    <t>（得失点差）</t>
    <rPh sb="1" eb="5">
      <t>トクシッテンサ</t>
    </rPh>
    <phoneticPr fontId="1"/>
  </si>
  <si>
    <t>佐々木　貴之</t>
    <rPh sb="0" eb="3">
      <t>ササキ</t>
    </rPh>
    <rPh sb="4" eb="6">
      <t>タカユキ</t>
    </rPh>
    <phoneticPr fontId="1"/>
  </si>
  <si>
    <t>4点</t>
    <rPh sb="1" eb="2">
      <t>テン</t>
    </rPh>
    <phoneticPr fontId="1"/>
  </si>
  <si>
    <t>（JAMIRA）</t>
    <phoneticPr fontId="1"/>
  </si>
  <si>
    <t>得失点差</t>
    <rPh sb="0" eb="4">
      <t>トクシッテンサ</t>
    </rPh>
    <phoneticPr fontId="1"/>
  </si>
  <si>
    <t>JAMIRA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</si>
</sst>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;@"/>
    <numFmt numFmtId="177" formatCode="h:mm;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22" fontId="2" fillId="0" borderId="0" xfId="0" applyNumberFormat="1" applyFont="1" applyAlignment="1">
      <alignment vertical="center" shrinkToFit="1"/>
    </xf>
    <xf numFmtId="0" fontId="0" fillId="0" borderId="1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3" xfId="1" applyNumberFormat="1" applyFont="1" applyFill="1" applyBorder="1" applyAlignment="1">
      <alignment vertical="center" shrinkToFit="1"/>
    </xf>
    <xf numFmtId="0" fontId="6" fillId="0" borderId="4" xfId="1" applyNumberFormat="1" applyFont="1" applyFill="1" applyBorder="1" applyAlignment="1">
      <alignment vertical="center" shrinkToFit="1"/>
    </xf>
    <xf numFmtId="0" fontId="6" fillId="0" borderId="0" xfId="1" applyNumberFormat="1" applyFont="1" applyFill="1" applyBorder="1" applyAlignment="1">
      <alignment vertical="center" shrinkToFit="1"/>
    </xf>
    <xf numFmtId="0" fontId="6" fillId="0" borderId="8" xfId="1" applyNumberFormat="1" applyFont="1" applyFill="1" applyBorder="1" applyAlignment="1">
      <alignment vertical="center" shrinkToFit="1"/>
    </xf>
    <xf numFmtId="0" fontId="6" fillId="0" borderId="18" xfId="1" applyNumberFormat="1" applyFont="1" applyFill="1" applyBorder="1" applyAlignment="1">
      <alignment horizontal="center" vertical="center" shrinkToFit="1"/>
    </xf>
    <xf numFmtId="0" fontId="6" fillId="0" borderId="0" xfId="1" applyNumberFormat="1" applyFont="1" applyFill="1" applyBorder="1" applyAlignment="1">
      <alignment horizontal="center" vertical="center" shrinkToFit="1"/>
    </xf>
    <xf numFmtId="0" fontId="6" fillId="0" borderId="8" xfId="1" applyNumberFormat="1" applyFont="1" applyFill="1" applyBorder="1" applyAlignment="1">
      <alignment horizontal="center" vertical="center" shrinkToFit="1"/>
    </xf>
    <xf numFmtId="0" fontId="6" fillId="0" borderId="5" xfId="1" applyNumberFormat="1" applyFont="1" applyFill="1" applyBorder="1" applyAlignment="1">
      <alignment horizontal="center" vertical="center" shrinkToFit="1"/>
    </xf>
    <xf numFmtId="0" fontId="6" fillId="0" borderId="6" xfId="1" applyNumberFormat="1" applyFont="1" applyFill="1" applyBorder="1" applyAlignment="1">
      <alignment horizontal="center" vertical="center" shrinkToFit="1"/>
    </xf>
    <xf numFmtId="0" fontId="6" fillId="0" borderId="7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0" xfId="0" applyBorder="1">
      <alignment vertical="center"/>
    </xf>
    <xf numFmtId="0" fontId="0" fillId="0" borderId="30" xfId="0" applyBorder="1">
      <alignment vertical="center"/>
    </xf>
    <xf numFmtId="0" fontId="5" fillId="0" borderId="31" xfId="0" applyFont="1" applyBorder="1">
      <alignment vertical="center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18" fillId="0" borderId="32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2" xfId="1" applyBorder="1" applyAlignment="1">
      <alignment horizontal="center" vertical="center" shrinkToFit="1"/>
    </xf>
    <xf numFmtId="0" fontId="6" fillId="0" borderId="3" xfId="1" applyBorder="1" applyAlignment="1">
      <alignment horizontal="center" vertical="center" shrinkToFit="1"/>
    </xf>
    <xf numFmtId="0" fontId="6" fillId="0" borderId="21" xfId="1" applyFill="1" applyBorder="1" applyAlignment="1">
      <alignment horizontal="center" vertical="center" shrinkToFit="1"/>
    </xf>
    <xf numFmtId="0" fontId="6" fillId="0" borderId="22" xfId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12" fillId="0" borderId="18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8" fillId="2" borderId="0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6" fillId="0" borderId="2" xfId="1" applyFill="1" applyBorder="1" applyAlignment="1">
      <alignment horizontal="center" vertical="center" shrinkToFit="1"/>
    </xf>
    <xf numFmtId="0" fontId="6" fillId="0" borderId="3" xfId="1" applyFill="1" applyBorder="1" applyAlignment="1">
      <alignment horizontal="center" vertical="center" shrinkToFit="1"/>
    </xf>
    <xf numFmtId="0" fontId="6" fillId="0" borderId="4" xfId="1" applyFill="1" applyBorder="1" applyAlignment="1">
      <alignment horizontal="center" vertical="center" shrinkToFit="1"/>
    </xf>
    <xf numFmtId="0" fontId="6" fillId="0" borderId="18" xfId="1" applyFill="1" applyBorder="1" applyAlignment="1">
      <alignment horizontal="center" vertical="center" shrinkToFit="1"/>
    </xf>
    <xf numFmtId="0" fontId="6" fillId="0" borderId="0" xfId="1" applyFill="1" applyBorder="1" applyAlignment="1">
      <alignment horizontal="center" vertical="center" shrinkToFit="1"/>
    </xf>
    <xf numFmtId="0" fontId="6" fillId="0" borderId="8" xfId="1" applyFill="1" applyBorder="1" applyAlignment="1">
      <alignment horizontal="center" vertical="center" shrinkToFit="1"/>
    </xf>
    <xf numFmtId="0" fontId="6" fillId="0" borderId="5" xfId="1" applyFill="1" applyBorder="1" applyAlignment="1">
      <alignment horizontal="center" vertical="center" shrinkToFit="1"/>
    </xf>
    <xf numFmtId="0" fontId="6" fillId="0" borderId="6" xfId="1" applyFill="1" applyBorder="1" applyAlignment="1">
      <alignment horizontal="center" vertical="center" shrinkToFit="1"/>
    </xf>
    <xf numFmtId="0" fontId="6" fillId="0" borderId="7" xfId="1" applyFill="1" applyBorder="1" applyAlignment="1">
      <alignment horizontal="center" vertical="center" shrinkToFit="1"/>
    </xf>
    <xf numFmtId="0" fontId="6" fillId="0" borderId="10" xfId="1" applyNumberFormat="1" applyFont="1" applyFill="1" applyBorder="1" applyAlignment="1">
      <alignment horizontal="center" vertical="center" shrinkToFit="1"/>
    </xf>
    <xf numFmtId="0" fontId="6" fillId="0" borderId="11" xfId="1" applyNumberFormat="1" applyFont="1" applyFill="1" applyBorder="1" applyAlignment="1">
      <alignment horizontal="center" vertical="center" shrinkToFit="1"/>
    </xf>
    <xf numFmtId="0" fontId="6" fillId="0" borderId="23" xfId="1" applyNumberFormat="1" applyFont="1" applyFill="1" applyBorder="1" applyAlignment="1">
      <alignment horizontal="center" vertical="center" shrinkToFit="1"/>
    </xf>
    <xf numFmtId="0" fontId="6" fillId="0" borderId="16" xfId="1" applyNumberFormat="1" applyFont="1" applyFill="1" applyBorder="1" applyAlignment="1">
      <alignment horizontal="center" vertical="center" shrinkToFit="1"/>
    </xf>
    <xf numFmtId="0" fontId="6" fillId="0" borderId="13" xfId="1" applyNumberFormat="1" applyFont="1" applyFill="1" applyBorder="1" applyAlignment="1">
      <alignment horizontal="center" vertical="center" shrinkToFit="1"/>
    </xf>
    <xf numFmtId="0" fontId="6" fillId="0" borderId="14" xfId="1" applyNumberFormat="1" applyFont="1" applyFill="1" applyBorder="1" applyAlignment="1">
      <alignment horizontal="center" vertical="center" shrinkToFit="1"/>
    </xf>
    <xf numFmtId="0" fontId="6" fillId="0" borderId="2" xfId="1" applyNumberFormat="1" applyFont="1" applyFill="1" applyBorder="1" applyAlignment="1">
      <alignment horizontal="left" vertical="center" shrinkToFit="1"/>
    </xf>
    <xf numFmtId="0" fontId="6" fillId="0" borderId="3" xfId="1" applyNumberFormat="1" applyFont="1" applyFill="1" applyBorder="1" applyAlignment="1">
      <alignment horizontal="left" vertical="center" shrinkToFit="1"/>
    </xf>
    <xf numFmtId="0" fontId="6" fillId="0" borderId="18" xfId="1" applyNumberFormat="1" applyFont="1" applyFill="1" applyBorder="1" applyAlignment="1">
      <alignment horizontal="lef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3" xfId="1" applyNumberFormat="1" applyFont="1" applyFill="1" applyBorder="1" applyAlignment="1">
      <alignment horizontal="center" vertical="center" shrinkToFit="1"/>
    </xf>
    <xf numFmtId="0" fontId="6" fillId="0" borderId="0" xfId="1" applyNumberFormat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18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horizontal="center" vertical="center" shrinkToFit="1"/>
    </xf>
    <xf numFmtId="0" fontId="13" fillId="2" borderId="8" xfId="1" applyFont="1" applyFill="1" applyBorder="1" applyAlignment="1">
      <alignment horizontal="center" vertical="center" shrinkToFit="1"/>
    </xf>
    <xf numFmtId="0" fontId="13" fillId="2" borderId="5" xfId="1" applyFont="1" applyFill="1" applyBorder="1" applyAlignment="1">
      <alignment horizontal="center" vertical="center" shrinkToFit="1"/>
    </xf>
    <xf numFmtId="0" fontId="13" fillId="2" borderId="6" xfId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 shrinkToFit="1"/>
    </xf>
    <xf numFmtId="0" fontId="6" fillId="0" borderId="2" xfId="1" applyNumberFormat="1" applyFont="1" applyFill="1" applyBorder="1" applyAlignment="1">
      <alignment horizontal="center" vertical="center" shrinkToFit="1"/>
    </xf>
    <xf numFmtId="0" fontId="6" fillId="0" borderId="4" xfId="1" applyNumberFormat="1" applyFont="1" applyFill="1" applyBorder="1" applyAlignment="1">
      <alignment horizontal="center" vertical="center" shrinkToFit="1"/>
    </xf>
    <xf numFmtId="0" fontId="6" fillId="0" borderId="18" xfId="1" applyNumberFormat="1" applyFont="1" applyFill="1" applyBorder="1" applyAlignment="1">
      <alignment horizontal="center" vertical="center" shrinkToFit="1"/>
    </xf>
    <xf numFmtId="0" fontId="6" fillId="0" borderId="8" xfId="1" applyNumberFormat="1" applyFont="1" applyFill="1" applyBorder="1" applyAlignment="1">
      <alignment horizontal="center" vertical="center" shrinkToFit="1"/>
    </xf>
    <xf numFmtId="0" fontId="6" fillId="0" borderId="5" xfId="1" applyNumberFormat="1" applyFont="1" applyFill="1" applyBorder="1" applyAlignment="1">
      <alignment horizontal="center" vertical="center" shrinkToFit="1"/>
    </xf>
    <xf numFmtId="0" fontId="6" fillId="0" borderId="6" xfId="1" applyNumberFormat="1" applyFont="1" applyFill="1" applyBorder="1" applyAlignment="1">
      <alignment horizontal="center" vertical="center" shrinkToFit="1"/>
    </xf>
    <xf numFmtId="0" fontId="6" fillId="0" borderId="7" xfId="1" applyNumberFormat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18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17" fillId="0" borderId="2" xfId="1" applyFont="1" applyFill="1" applyBorder="1" applyAlignment="1">
      <alignment horizontal="center" vertical="center" shrinkToFit="1"/>
    </xf>
    <xf numFmtId="0" fontId="17" fillId="0" borderId="3" xfId="1" applyFont="1" applyFill="1" applyBorder="1" applyAlignment="1">
      <alignment horizontal="center" vertical="center" shrinkToFit="1"/>
    </xf>
    <xf numFmtId="0" fontId="17" fillId="0" borderId="4" xfId="1" applyFont="1" applyFill="1" applyBorder="1" applyAlignment="1">
      <alignment horizontal="center" vertical="center" shrinkToFit="1"/>
    </xf>
    <xf numFmtId="0" fontId="17" fillId="0" borderId="18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17" fillId="0" borderId="8" xfId="1" applyFont="1" applyFill="1" applyBorder="1" applyAlignment="1">
      <alignment horizontal="center" vertical="center" shrinkToFit="1"/>
    </xf>
    <xf numFmtId="0" fontId="17" fillId="0" borderId="5" xfId="1" applyFont="1" applyFill="1" applyBorder="1" applyAlignment="1">
      <alignment horizontal="center" vertical="center" shrinkToFit="1"/>
    </xf>
    <xf numFmtId="0" fontId="17" fillId="0" borderId="6" xfId="1" applyFont="1" applyFill="1" applyBorder="1" applyAlignment="1">
      <alignment horizontal="center" vertical="center" shrinkToFit="1"/>
    </xf>
    <xf numFmtId="0" fontId="17" fillId="0" borderId="7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4" borderId="3" xfId="1" applyFont="1" applyFill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shrinkToFit="1"/>
    </xf>
    <xf numFmtId="0" fontId="6" fillId="4" borderId="18" xfId="1" applyFont="1" applyFill="1" applyBorder="1" applyAlignment="1">
      <alignment horizontal="center" vertical="center" shrinkToFit="1"/>
    </xf>
    <xf numFmtId="0" fontId="6" fillId="4" borderId="0" xfId="1" applyFont="1" applyFill="1" applyBorder="1" applyAlignment="1">
      <alignment horizontal="center" vertical="center" shrinkToFit="1"/>
    </xf>
    <xf numFmtId="0" fontId="6" fillId="4" borderId="8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>
      <alignment horizontal="center" vertical="center" shrinkToFit="1"/>
    </xf>
    <xf numFmtId="0" fontId="6" fillId="4" borderId="6" xfId="1" applyFont="1" applyFill="1" applyBorder="1" applyAlignment="1">
      <alignment horizontal="center" vertical="center" shrinkToFit="1"/>
    </xf>
    <xf numFmtId="0" fontId="6" fillId="4" borderId="7" xfId="1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123825</xdr:rowOff>
    </xdr:from>
    <xdr:to>
      <xdr:col>5</xdr:col>
      <xdr:colOff>19050</xdr:colOff>
      <xdr:row>5</xdr:row>
      <xdr:rowOff>57149</xdr:rowOff>
    </xdr:to>
    <xdr:sp macro="" textlink="">
      <xdr:nvSpPr>
        <xdr:cNvPr id="2" name="四角形吹き出し 1"/>
        <xdr:cNvSpPr/>
      </xdr:nvSpPr>
      <xdr:spPr>
        <a:xfrm>
          <a:off x="1072515" y="581025"/>
          <a:ext cx="1209675" cy="619124"/>
        </a:xfrm>
        <a:prstGeom prst="wedgeRectCallout">
          <a:avLst>
            <a:gd name="adj1" fmla="val 22610"/>
            <a:gd name="adj2" fmla="val 7071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チーム名は、ここだけ記入してください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V49"/>
  <sheetViews>
    <sheetView tabSelected="1" topLeftCell="A22" workbookViewId="0">
      <selection activeCell="AE2" sqref="AE2:BV3"/>
    </sheetView>
  </sheetViews>
  <sheetFormatPr defaultColWidth="3.6640625" defaultRowHeight="18" customHeight="1"/>
  <cols>
    <col min="31" max="99" width="1.33203125" customWidth="1"/>
  </cols>
  <sheetData>
    <row r="2" spans="2:100" ht="18" customHeight="1">
      <c r="D2" s="114" t="s">
        <v>21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5" t="s">
        <v>22</v>
      </c>
      <c r="V2" s="115"/>
      <c r="W2" s="115"/>
      <c r="X2" s="115"/>
      <c r="Y2" s="115"/>
      <c r="Z2" s="115"/>
      <c r="AA2" s="115"/>
      <c r="AB2" s="115"/>
      <c r="AC2" s="115"/>
      <c r="AE2" s="57" t="s">
        <v>21</v>
      </c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8" t="s">
        <v>22</v>
      </c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</row>
    <row r="3" spans="2:100" ht="18" customHeight="1" thickBot="1"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5" t="s">
        <v>23</v>
      </c>
      <c r="V3" s="115"/>
      <c r="W3" s="115"/>
      <c r="X3" s="115"/>
      <c r="Y3" s="115"/>
      <c r="Z3" s="115"/>
      <c r="AA3" s="115"/>
      <c r="AB3" s="115"/>
      <c r="AC3" s="115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8" t="s">
        <v>23</v>
      </c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</row>
    <row r="4" spans="2:100" ht="18" customHeight="1" thickBot="1">
      <c r="B4" s="78" t="s">
        <v>13</v>
      </c>
      <c r="C4" s="78"/>
      <c r="D4" s="78"/>
      <c r="E4" s="78"/>
      <c r="F4" s="7" t="s">
        <v>24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E4" s="214" t="s">
        <v>46</v>
      </c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7" t="s">
        <v>24</v>
      </c>
      <c r="CD4" s="54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6"/>
    </row>
    <row r="5" spans="2:100" ht="12" customHeight="1">
      <c r="B5" s="79"/>
      <c r="C5" s="79"/>
      <c r="D5" s="79"/>
      <c r="E5" s="79"/>
      <c r="F5" s="80" t="str">
        <f>DBCS(B7)</f>
        <v>芽室ＦＣ</v>
      </c>
      <c r="G5" s="81"/>
      <c r="H5" s="81"/>
      <c r="I5" s="81" t="str">
        <f>DBCS(B9)</f>
        <v>ＪＡＭＩＲＡ</v>
      </c>
      <c r="J5" s="81"/>
      <c r="K5" s="81"/>
      <c r="L5" s="81" t="str">
        <f>DBCS(B11)</f>
        <v>丑年会</v>
      </c>
      <c r="M5" s="81"/>
      <c r="N5" s="81"/>
      <c r="O5" s="82" t="str">
        <f>DBCS(B13)</f>
        <v>チキチキボーン</v>
      </c>
      <c r="P5" s="83"/>
      <c r="Q5" s="84"/>
      <c r="R5" s="81" t="s">
        <v>7</v>
      </c>
      <c r="S5" s="81"/>
      <c r="T5" s="81" t="s">
        <v>8</v>
      </c>
      <c r="U5" s="81"/>
      <c r="V5" s="81" t="s">
        <v>9</v>
      </c>
      <c r="W5" s="81"/>
      <c r="X5" s="94" t="s">
        <v>10</v>
      </c>
      <c r="Y5" s="94"/>
      <c r="Z5" s="81" t="s">
        <v>11</v>
      </c>
      <c r="AA5" s="81"/>
      <c r="AB5" s="88" t="s">
        <v>45</v>
      </c>
      <c r="AC5" s="81"/>
      <c r="AE5" s="116" t="s">
        <v>29</v>
      </c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 t="str">
        <f>AE6</f>
        <v>芽室　FC</v>
      </c>
      <c r="AS5" s="119"/>
      <c r="AT5" s="119"/>
      <c r="AU5" s="119"/>
      <c r="AV5" s="119"/>
      <c r="AW5" s="119"/>
      <c r="AX5" s="119"/>
      <c r="AY5" s="119"/>
      <c r="AZ5" s="118" t="str">
        <f>AE16</f>
        <v>JAMIRA　FC</v>
      </c>
      <c r="BA5" s="119"/>
      <c r="BB5" s="119"/>
      <c r="BC5" s="119"/>
      <c r="BD5" s="119"/>
      <c r="BE5" s="119"/>
      <c r="BF5" s="119"/>
      <c r="BG5" s="119"/>
      <c r="BH5" s="118" t="str">
        <f>AE26</f>
        <v>丑年会</v>
      </c>
      <c r="BI5" s="119"/>
      <c r="BJ5" s="119"/>
      <c r="BK5" s="119"/>
      <c r="BL5" s="119"/>
      <c r="BM5" s="119"/>
      <c r="BN5" s="119"/>
      <c r="BO5" s="119"/>
      <c r="BP5" s="118" t="str">
        <f>AE36</f>
        <v>チキチキボーン</v>
      </c>
      <c r="BQ5" s="119"/>
      <c r="BR5" s="119"/>
      <c r="BS5" s="119"/>
      <c r="BT5" s="119"/>
      <c r="BU5" s="119"/>
      <c r="BV5" s="119"/>
      <c r="BW5" s="119"/>
      <c r="BX5" s="120" t="s">
        <v>30</v>
      </c>
      <c r="BY5" s="121"/>
      <c r="BZ5" s="122"/>
      <c r="CA5" s="120" t="s">
        <v>31</v>
      </c>
      <c r="CB5" s="121"/>
      <c r="CC5" s="122"/>
      <c r="CD5" s="123" t="s">
        <v>32</v>
      </c>
      <c r="CE5" s="124"/>
      <c r="CF5" s="125"/>
      <c r="CG5" s="126" t="s">
        <v>33</v>
      </c>
      <c r="CH5" s="127"/>
      <c r="CI5" s="128"/>
      <c r="CJ5" s="123" t="s">
        <v>34</v>
      </c>
      <c r="CK5" s="124"/>
      <c r="CL5" s="125"/>
      <c r="CM5" s="123" t="s">
        <v>35</v>
      </c>
      <c r="CN5" s="124"/>
      <c r="CO5" s="125"/>
      <c r="CP5" s="129" t="s">
        <v>36</v>
      </c>
      <c r="CQ5" s="130"/>
      <c r="CR5" s="131"/>
      <c r="CS5" s="123" t="s">
        <v>37</v>
      </c>
      <c r="CT5" s="124"/>
      <c r="CU5" s="125"/>
    </row>
    <row r="6" spans="2:100" ht="12" customHeight="1">
      <c r="B6" s="79"/>
      <c r="C6" s="79"/>
      <c r="D6" s="79"/>
      <c r="E6" s="79"/>
      <c r="F6" s="80"/>
      <c r="G6" s="81"/>
      <c r="H6" s="81"/>
      <c r="I6" s="81"/>
      <c r="J6" s="81"/>
      <c r="K6" s="81"/>
      <c r="L6" s="81"/>
      <c r="M6" s="81"/>
      <c r="N6" s="81"/>
      <c r="O6" s="85"/>
      <c r="P6" s="86"/>
      <c r="Q6" s="87"/>
      <c r="R6" s="81"/>
      <c r="S6" s="81"/>
      <c r="T6" s="81"/>
      <c r="U6" s="81"/>
      <c r="V6" s="81"/>
      <c r="W6" s="81"/>
      <c r="X6" s="94"/>
      <c r="Y6" s="94"/>
      <c r="Z6" s="81"/>
      <c r="AA6" s="81"/>
      <c r="AB6" s="81"/>
      <c r="AC6" s="81"/>
      <c r="AE6" s="132" t="s">
        <v>41</v>
      </c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4"/>
      <c r="AR6" s="141"/>
      <c r="AS6" s="142"/>
      <c r="AT6" s="142"/>
      <c r="AU6" s="142"/>
      <c r="AV6" s="142"/>
      <c r="AW6" s="142"/>
      <c r="AX6" s="142"/>
      <c r="AY6" s="142"/>
      <c r="AZ6" s="147">
        <v>1</v>
      </c>
      <c r="BA6" s="148"/>
      <c r="BB6" s="148"/>
      <c r="BC6" s="151" t="str">
        <f>IF(BA8="","",IF(BA8&lt;BE8,"●",IF(BA8&gt;BE8,"○",IF(BA8=BE8,"△"))))</f>
        <v>●</v>
      </c>
      <c r="BD6" s="151"/>
      <c r="BE6" s="8"/>
      <c r="BF6" s="8"/>
      <c r="BG6" s="9"/>
      <c r="BH6" s="147">
        <v>5</v>
      </c>
      <c r="BI6" s="148"/>
      <c r="BJ6" s="148"/>
      <c r="BK6" s="151" t="str">
        <f>IF(BI8="","",IF(BI8&lt;BM8,"●",IF(BI8&gt;BM8,"○",IF(BI8=BM8,"△"))))</f>
        <v>●</v>
      </c>
      <c r="BL6" s="151"/>
      <c r="BM6" s="8"/>
      <c r="BN6" s="8"/>
      <c r="BO6" s="9"/>
      <c r="BP6" s="147">
        <v>4</v>
      </c>
      <c r="BQ6" s="148"/>
      <c r="BR6" s="148"/>
      <c r="BS6" s="151" t="str">
        <f>IF(BQ8="","",IF(BQ8&lt;BU8,"●",IF(BQ8&gt;BU8,"○",IF(BQ8=BU8,"△"))))</f>
        <v>●</v>
      </c>
      <c r="BT6" s="151"/>
      <c r="BU6" s="8"/>
      <c r="BV6" s="8"/>
      <c r="BW6" s="9"/>
      <c r="BX6" s="153">
        <f>COUNTIF(AR6:BW7,"○")*1+COUNTIF(AR11:BW12,"○")*1</f>
        <v>2</v>
      </c>
      <c r="BY6" s="154"/>
      <c r="BZ6" s="155"/>
      <c r="CA6" s="153">
        <f>COUNTIF(AR6:BW7,"●")*1+COUNTIF(AR11:BW12,"●")*1</f>
        <v>3</v>
      </c>
      <c r="CB6" s="154"/>
      <c r="CC6" s="155"/>
      <c r="CD6" s="153">
        <f>COUNTIF(AR6:BW7,"△")*1+COUNTIF(AR11:BW12,"△")*1</f>
        <v>1</v>
      </c>
      <c r="CE6" s="154"/>
      <c r="CF6" s="155"/>
      <c r="CG6" s="162">
        <f>COUNTIF(AR6:BW7,"○")*3+COUNTIF(AR11:BW12,"△")*1+COUNTIF(AR11:BW12,"○")*3+COUNTIF(AR6:BW7,"△")*1</f>
        <v>7</v>
      </c>
      <c r="CH6" s="163"/>
      <c r="CI6" s="164"/>
      <c r="CJ6" s="171">
        <f>BA13+BA8+BI8+BQ8+BI13+BQ13</f>
        <v>9</v>
      </c>
      <c r="CK6" s="151"/>
      <c r="CL6" s="172"/>
      <c r="CM6" s="153">
        <f>BE8+BM8+BU8+BE13+BM13+BU13</f>
        <v>12</v>
      </c>
      <c r="CN6" s="154"/>
      <c r="CO6" s="155"/>
      <c r="CP6" s="178">
        <f>CJ6-CM6</f>
        <v>-3</v>
      </c>
      <c r="CQ6" s="179"/>
      <c r="CR6" s="180"/>
      <c r="CS6" s="187">
        <v>3</v>
      </c>
      <c r="CT6" s="188"/>
      <c r="CU6" s="189"/>
      <c r="CV6" s="59" t="s">
        <v>49</v>
      </c>
    </row>
    <row r="7" spans="2:100" ht="12" customHeight="1">
      <c r="B7" s="81" t="s">
        <v>18</v>
      </c>
      <c r="C7" s="81"/>
      <c r="D7" s="81"/>
      <c r="E7" s="81"/>
      <c r="F7" s="89"/>
      <c r="G7" s="89"/>
      <c r="H7" s="90"/>
      <c r="I7" s="19">
        <v>1</v>
      </c>
      <c r="J7" s="20" t="str">
        <f>IF(I8=K8,"△",IF(I8&gt;K8,"○","×"))</f>
        <v>×</v>
      </c>
      <c r="K7" s="21"/>
      <c r="L7" s="19">
        <v>5</v>
      </c>
      <c r="M7" s="20" t="str">
        <f t="shared" ref="M7" si="0">IF(L8=N8,"△",IF(L8&gt;N8,"○","×"))</f>
        <v>×</v>
      </c>
      <c r="N7" s="21"/>
      <c r="O7" s="19">
        <v>4</v>
      </c>
      <c r="P7" s="20" t="str">
        <f t="shared" ref="P7" si="1">IF(O8=Q8,"△",IF(O8&gt;Q8,"○","×"))</f>
        <v>×</v>
      </c>
      <c r="Q7" s="21"/>
      <c r="R7" s="93">
        <f>COUNTIF(F7:Q8,"○")</f>
        <v>0</v>
      </c>
      <c r="S7" s="93"/>
      <c r="T7" s="93">
        <f>COUNTIF(F7:Q8,"△")</f>
        <v>0</v>
      </c>
      <c r="U7" s="93"/>
      <c r="V7" s="93">
        <f>COUNTIF(F7:Q8,"×")</f>
        <v>3</v>
      </c>
      <c r="W7" s="93"/>
      <c r="X7" s="93">
        <f>Z7-K8-N8-Q8</f>
        <v>-6</v>
      </c>
      <c r="Y7" s="93"/>
      <c r="Z7" s="93">
        <f>I8+L8+O8</f>
        <v>1</v>
      </c>
      <c r="AA7" s="93"/>
      <c r="AB7" s="81"/>
      <c r="AC7" s="81"/>
      <c r="AE7" s="135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7"/>
      <c r="AR7" s="143"/>
      <c r="AS7" s="144"/>
      <c r="AT7" s="144"/>
      <c r="AU7" s="144"/>
      <c r="AV7" s="144"/>
      <c r="AW7" s="144"/>
      <c r="AX7" s="144"/>
      <c r="AY7" s="144"/>
      <c r="AZ7" s="149"/>
      <c r="BA7" s="150"/>
      <c r="BB7" s="150"/>
      <c r="BC7" s="152"/>
      <c r="BD7" s="152"/>
      <c r="BE7" s="10"/>
      <c r="BF7" s="10"/>
      <c r="BG7" s="11"/>
      <c r="BH7" s="149"/>
      <c r="BI7" s="150"/>
      <c r="BJ7" s="150"/>
      <c r="BK7" s="152"/>
      <c r="BL7" s="152"/>
      <c r="BM7" s="10"/>
      <c r="BN7" s="10"/>
      <c r="BO7" s="11"/>
      <c r="BP7" s="149"/>
      <c r="BQ7" s="150"/>
      <c r="BR7" s="150"/>
      <c r="BS7" s="152"/>
      <c r="BT7" s="152"/>
      <c r="BU7" s="10"/>
      <c r="BV7" s="10"/>
      <c r="BW7" s="11"/>
      <c r="BX7" s="156"/>
      <c r="BY7" s="157"/>
      <c r="BZ7" s="158"/>
      <c r="CA7" s="156"/>
      <c r="CB7" s="157"/>
      <c r="CC7" s="158"/>
      <c r="CD7" s="156"/>
      <c r="CE7" s="157"/>
      <c r="CF7" s="158"/>
      <c r="CG7" s="165"/>
      <c r="CH7" s="166"/>
      <c r="CI7" s="167"/>
      <c r="CJ7" s="173"/>
      <c r="CK7" s="152"/>
      <c r="CL7" s="174"/>
      <c r="CM7" s="156"/>
      <c r="CN7" s="157"/>
      <c r="CO7" s="158"/>
      <c r="CP7" s="181"/>
      <c r="CQ7" s="182"/>
      <c r="CR7" s="183"/>
      <c r="CS7" s="190"/>
      <c r="CT7" s="191"/>
      <c r="CU7" s="192"/>
      <c r="CV7" s="60"/>
    </row>
    <row r="8" spans="2:100" ht="12" customHeight="1">
      <c r="B8" s="81"/>
      <c r="C8" s="81"/>
      <c r="D8" s="81"/>
      <c r="E8" s="81"/>
      <c r="F8" s="91"/>
      <c r="G8" s="91"/>
      <c r="H8" s="92"/>
      <c r="I8" s="22">
        <v>1</v>
      </c>
      <c r="J8" s="23" t="s">
        <v>0</v>
      </c>
      <c r="K8" s="24">
        <v>3</v>
      </c>
      <c r="L8" s="25">
        <v>0</v>
      </c>
      <c r="M8" s="23" t="s">
        <v>0</v>
      </c>
      <c r="N8" s="24">
        <v>2</v>
      </c>
      <c r="O8" s="25">
        <v>0</v>
      </c>
      <c r="P8" s="23" t="s">
        <v>0</v>
      </c>
      <c r="Q8" s="24">
        <v>2</v>
      </c>
      <c r="R8" s="93"/>
      <c r="S8" s="93"/>
      <c r="T8" s="93"/>
      <c r="U8" s="93"/>
      <c r="V8" s="93"/>
      <c r="W8" s="93"/>
      <c r="X8" s="93"/>
      <c r="Y8" s="93"/>
      <c r="Z8" s="93"/>
      <c r="AA8" s="93"/>
      <c r="AB8" s="81"/>
      <c r="AC8" s="81"/>
      <c r="AE8" s="135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7"/>
      <c r="AR8" s="143"/>
      <c r="AS8" s="144"/>
      <c r="AT8" s="144"/>
      <c r="AU8" s="144"/>
      <c r="AV8" s="144"/>
      <c r="AW8" s="144"/>
      <c r="AX8" s="144"/>
      <c r="AY8" s="144"/>
      <c r="AZ8" s="12"/>
      <c r="BA8" s="152">
        <v>1</v>
      </c>
      <c r="BB8" s="152"/>
      <c r="BC8" s="152" t="s">
        <v>38</v>
      </c>
      <c r="BD8" s="152"/>
      <c r="BE8" s="152">
        <v>3</v>
      </c>
      <c r="BF8" s="152"/>
      <c r="BG8" s="13"/>
      <c r="BH8" s="12"/>
      <c r="BI8" s="152">
        <v>0</v>
      </c>
      <c r="BJ8" s="152"/>
      <c r="BK8" s="152" t="s">
        <v>39</v>
      </c>
      <c r="BL8" s="152"/>
      <c r="BM8" s="152">
        <v>2</v>
      </c>
      <c r="BN8" s="152"/>
      <c r="BO8" s="13"/>
      <c r="BP8" s="12"/>
      <c r="BQ8" s="152">
        <v>0</v>
      </c>
      <c r="BR8" s="152"/>
      <c r="BS8" s="152" t="s">
        <v>39</v>
      </c>
      <c r="BT8" s="152"/>
      <c r="BU8" s="152">
        <v>2</v>
      </c>
      <c r="BV8" s="152"/>
      <c r="BW8" s="14"/>
      <c r="BX8" s="156"/>
      <c r="BY8" s="157"/>
      <c r="BZ8" s="158"/>
      <c r="CA8" s="156"/>
      <c r="CB8" s="157"/>
      <c r="CC8" s="158"/>
      <c r="CD8" s="156"/>
      <c r="CE8" s="157"/>
      <c r="CF8" s="158"/>
      <c r="CG8" s="165"/>
      <c r="CH8" s="166"/>
      <c r="CI8" s="167"/>
      <c r="CJ8" s="173"/>
      <c r="CK8" s="152"/>
      <c r="CL8" s="174"/>
      <c r="CM8" s="156"/>
      <c r="CN8" s="157"/>
      <c r="CO8" s="158"/>
      <c r="CP8" s="181"/>
      <c r="CQ8" s="182"/>
      <c r="CR8" s="183"/>
      <c r="CS8" s="190"/>
      <c r="CT8" s="191"/>
      <c r="CU8" s="192"/>
      <c r="CV8" s="60"/>
    </row>
    <row r="9" spans="2:100" ht="12" customHeight="1">
      <c r="B9" s="81" t="s">
        <v>19</v>
      </c>
      <c r="C9" s="81"/>
      <c r="D9" s="81"/>
      <c r="E9" s="81"/>
      <c r="F9" s="19"/>
      <c r="G9" s="20" t="str">
        <f>IF(F10=H10,"△",IF(F10&gt;H10,"○","×"))</f>
        <v>○</v>
      </c>
      <c r="H9" s="21"/>
      <c r="I9" s="95"/>
      <c r="J9" s="96"/>
      <c r="K9" s="97"/>
      <c r="L9" s="26">
        <v>3</v>
      </c>
      <c r="M9" s="27" t="str">
        <f t="shared" ref="M9" si="2">IF(L10=N10,"△",IF(L10&gt;N10,"○","×"))</f>
        <v>○</v>
      </c>
      <c r="N9" s="28"/>
      <c r="O9" s="26">
        <v>6</v>
      </c>
      <c r="P9" s="27" t="str">
        <f t="shared" ref="P9" si="3">IF(O10=Q10,"△",IF(O10&gt;Q10,"○","×"))</f>
        <v>△</v>
      </c>
      <c r="Q9" s="28"/>
      <c r="R9" s="93">
        <f>COUNTIF(F9:Q10,"○")</f>
        <v>2</v>
      </c>
      <c r="S9" s="93"/>
      <c r="T9" s="93">
        <f>COUNTIF(F9:Q10,"△")</f>
        <v>1</v>
      </c>
      <c r="U9" s="93"/>
      <c r="V9" s="93">
        <f>COUNTIF(F9:Q10,"×")</f>
        <v>0</v>
      </c>
      <c r="W9" s="93"/>
      <c r="X9" s="93">
        <f>Z9-H10-N10-Q10</f>
        <v>3</v>
      </c>
      <c r="Y9" s="93"/>
      <c r="Z9" s="93">
        <f>F10+L10+O10</f>
        <v>8</v>
      </c>
      <c r="AA9" s="93"/>
      <c r="AB9" s="81"/>
      <c r="AC9" s="81"/>
      <c r="AE9" s="135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7"/>
      <c r="AR9" s="143"/>
      <c r="AS9" s="144"/>
      <c r="AT9" s="144"/>
      <c r="AU9" s="144"/>
      <c r="AV9" s="144"/>
      <c r="AW9" s="144"/>
      <c r="AX9" s="144"/>
      <c r="AY9" s="144"/>
      <c r="AZ9" s="12"/>
      <c r="BA9" s="152"/>
      <c r="BB9" s="152"/>
      <c r="BC9" s="152"/>
      <c r="BD9" s="152"/>
      <c r="BE9" s="152"/>
      <c r="BF9" s="152"/>
      <c r="BG9" s="13"/>
      <c r="BH9" s="12"/>
      <c r="BI9" s="152"/>
      <c r="BJ9" s="152"/>
      <c r="BK9" s="152"/>
      <c r="BL9" s="152"/>
      <c r="BM9" s="152"/>
      <c r="BN9" s="152"/>
      <c r="BO9" s="13"/>
      <c r="BP9" s="12"/>
      <c r="BQ9" s="152"/>
      <c r="BR9" s="152"/>
      <c r="BS9" s="152"/>
      <c r="BT9" s="152"/>
      <c r="BU9" s="152"/>
      <c r="BV9" s="152"/>
      <c r="BW9" s="14"/>
      <c r="BX9" s="156"/>
      <c r="BY9" s="157"/>
      <c r="BZ9" s="158"/>
      <c r="CA9" s="156"/>
      <c r="CB9" s="157"/>
      <c r="CC9" s="158"/>
      <c r="CD9" s="156"/>
      <c r="CE9" s="157"/>
      <c r="CF9" s="158"/>
      <c r="CG9" s="165"/>
      <c r="CH9" s="166"/>
      <c r="CI9" s="167"/>
      <c r="CJ9" s="173"/>
      <c r="CK9" s="152"/>
      <c r="CL9" s="174"/>
      <c r="CM9" s="156"/>
      <c r="CN9" s="157"/>
      <c r="CO9" s="158"/>
      <c r="CP9" s="181"/>
      <c r="CQ9" s="182"/>
      <c r="CR9" s="183"/>
      <c r="CS9" s="190"/>
      <c r="CT9" s="191"/>
      <c r="CU9" s="192"/>
      <c r="CV9" s="60"/>
    </row>
    <row r="10" spans="2:100" ht="12" customHeight="1">
      <c r="B10" s="81"/>
      <c r="C10" s="81"/>
      <c r="D10" s="81"/>
      <c r="E10" s="81"/>
      <c r="F10" s="25">
        <f>K8</f>
        <v>3</v>
      </c>
      <c r="G10" s="23" t="s">
        <v>0</v>
      </c>
      <c r="H10" s="24">
        <f>I8</f>
        <v>1</v>
      </c>
      <c r="I10" s="98"/>
      <c r="J10" s="91"/>
      <c r="K10" s="92"/>
      <c r="L10" s="25">
        <v>3</v>
      </c>
      <c r="M10" s="23" t="s">
        <v>0</v>
      </c>
      <c r="N10" s="24">
        <v>2</v>
      </c>
      <c r="O10" s="25">
        <v>2</v>
      </c>
      <c r="P10" s="23" t="s">
        <v>0</v>
      </c>
      <c r="Q10" s="24">
        <v>2</v>
      </c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81"/>
      <c r="AC10" s="81"/>
      <c r="AE10" s="135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7"/>
      <c r="AR10" s="143"/>
      <c r="AS10" s="144"/>
      <c r="AT10" s="144"/>
      <c r="AU10" s="144"/>
      <c r="AV10" s="144"/>
      <c r="AW10" s="144"/>
      <c r="AX10" s="144"/>
      <c r="AY10" s="144"/>
      <c r="AZ10" s="12"/>
      <c r="BA10" s="152"/>
      <c r="BB10" s="152"/>
      <c r="BC10" s="152"/>
      <c r="BD10" s="152"/>
      <c r="BE10" s="152"/>
      <c r="BF10" s="152"/>
      <c r="BG10" s="13"/>
      <c r="BH10" s="12"/>
      <c r="BI10" s="152"/>
      <c r="BJ10" s="152"/>
      <c r="BK10" s="152"/>
      <c r="BL10" s="152"/>
      <c r="BM10" s="152"/>
      <c r="BN10" s="152"/>
      <c r="BO10" s="13"/>
      <c r="BP10" s="12"/>
      <c r="BQ10" s="152"/>
      <c r="BR10" s="152"/>
      <c r="BS10" s="152"/>
      <c r="BT10" s="152"/>
      <c r="BU10" s="152"/>
      <c r="BV10" s="152"/>
      <c r="BW10" s="14"/>
      <c r="BX10" s="156"/>
      <c r="BY10" s="157"/>
      <c r="BZ10" s="158"/>
      <c r="CA10" s="156"/>
      <c r="CB10" s="157"/>
      <c r="CC10" s="158"/>
      <c r="CD10" s="156"/>
      <c r="CE10" s="157"/>
      <c r="CF10" s="158"/>
      <c r="CG10" s="165"/>
      <c r="CH10" s="166"/>
      <c r="CI10" s="167"/>
      <c r="CJ10" s="173"/>
      <c r="CK10" s="152"/>
      <c r="CL10" s="174"/>
      <c r="CM10" s="156"/>
      <c r="CN10" s="157"/>
      <c r="CO10" s="158"/>
      <c r="CP10" s="181"/>
      <c r="CQ10" s="182"/>
      <c r="CR10" s="183"/>
      <c r="CS10" s="190"/>
      <c r="CT10" s="191"/>
      <c r="CU10" s="192"/>
      <c r="CV10" s="60"/>
    </row>
    <row r="11" spans="2:100" ht="12" customHeight="1">
      <c r="B11" s="81" t="s">
        <v>20</v>
      </c>
      <c r="C11" s="81"/>
      <c r="D11" s="81"/>
      <c r="E11" s="81"/>
      <c r="F11" s="29"/>
      <c r="G11" s="20" t="str">
        <f t="shared" ref="G11" si="4">IF(F12=H12,"△",IF(F12&gt;H12,"○","×"))</f>
        <v>○</v>
      </c>
      <c r="H11" s="30"/>
      <c r="I11" s="29"/>
      <c r="J11" s="20" t="str">
        <f t="shared" ref="J11" si="5">IF(I12=K12,"△",IF(I12&gt;K12,"○","×"))</f>
        <v>×</v>
      </c>
      <c r="K11" s="30"/>
      <c r="L11" s="95"/>
      <c r="M11" s="96"/>
      <c r="N11" s="97"/>
      <c r="O11" s="26">
        <v>2</v>
      </c>
      <c r="P11" s="27" t="str">
        <f t="shared" ref="P11" si="6">IF(O12=Q12,"△",IF(O12&gt;Q12,"○","×"))</f>
        <v>×</v>
      </c>
      <c r="Q11" s="28"/>
      <c r="R11" s="93">
        <f>COUNTIF(F11:Q12,"○")</f>
        <v>1</v>
      </c>
      <c r="S11" s="93"/>
      <c r="T11" s="93">
        <f>COUNTIF(F11:Q12,"△")</f>
        <v>0</v>
      </c>
      <c r="U11" s="93"/>
      <c r="V11" s="93">
        <f>COUNTIF(F11:Q12,"×")</f>
        <v>2</v>
      </c>
      <c r="W11" s="93"/>
      <c r="X11" s="93">
        <f>Z11-H12-K12-Q12</f>
        <v>0</v>
      </c>
      <c r="Y11" s="93"/>
      <c r="Z11" s="93">
        <f>F12+I12+O12</f>
        <v>5</v>
      </c>
      <c r="AA11" s="93"/>
      <c r="AB11" s="81"/>
      <c r="AC11" s="81"/>
      <c r="AE11" s="135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7"/>
      <c r="AR11" s="143"/>
      <c r="AS11" s="144"/>
      <c r="AT11" s="144"/>
      <c r="AU11" s="144"/>
      <c r="AV11" s="144"/>
      <c r="AW11" s="144"/>
      <c r="AX11" s="144"/>
      <c r="AY11" s="144"/>
      <c r="AZ11" s="147">
        <v>7</v>
      </c>
      <c r="BA11" s="148"/>
      <c r="BB11" s="148"/>
      <c r="BC11" s="151" t="str">
        <f>IF(BA13="","",IF(BA13&lt;BE13,"●",IF(BA13&gt;BE13,"○",IF(BA13=BE13,"△"))))</f>
        <v>○</v>
      </c>
      <c r="BD11" s="151"/>
      <c r="BE11" s="8"/>
      <c r="BF11" s="8"/>
      <c r="BG11" s="9"/>
      <c r="BH11" s="147">
        <v>9</v>
      </c>
      <c r="BI11" s="148"/>
      <c r="BJ11" s="148"/>
      <c r="BK11" s="151" t="str">
        <f>IF(BI13="","",IF(BI13&lt;BM13,"●",IF(BI13&gt;BM13,"○",IF(BI13=BM13,"△"))))</f>
        <v>△</v>
      </c>
      <c r="BL11" s="151"/>
      <c r="BM11" s="8"/>
      <c r="BN11" s="8"/>
      <c r="BO11" s="9"/>
      <c r="BP11" s="147">
        <v>12</v>
      </c>
      <c r="BQ11" s="148"/>
      <c r="BR11" s="148"/>
      <c r="BS11" s="151" t="str">
        <f>IF(BQ13="","",IF(BQ13&lt;BU13,"●",IF(BQ13&gt;BU13,"○",IF(BQ13=BU13,"△"))))</f>
        <v>○</v>
      </c>
      <c r="BT11" s="151"/>
      <c r="BU11" s="8"/>
      <c r="BV11" s="8"/>
      <c r="BW11" s="9"/>
      <c r="BX11" s="156"/>
      <c r="BY11" s="157"/>
      <c r="BZ11" s="158"/>
      <c r="CA11" s="156"/>
      <c r="CB11" s="157"/>
      <c r="CC11" s="158"/>
      <c r="CD11" s="156"/>
      <c r="CE11" s="157"/>
      <c r="CF11" s="158"/>
      <c r="CG11" s="165"/>
      <c r="CH11" s="166"/>
      <c r="CI11" s="167"/>
      <c r="CJ11" s="173"/>
      <c r="CK11" s="152"/>
      <c r="CL11" s="174"/>
      <c r="CM11" s="156"/>
      <c r="CN11" s="157"/>
      <c r="CO11" s="158"/>
      <c r="CP11" s="181"/>
      <c r="CQ11" s="182"/>
      <c r="CR11" s="183"/>
      <c r="CS11" s="190"/>
      <c r="CT11" s="191"/>
      <c r="CU11" s="192"/>
      <c r="CV11" s="60"/>
    </row>
    <row r="12" spans="2:100" ht="12" customHeight="1">
      <c r="B12" s="81"/>
      <c r="C12" s="81"/>
      <c r="D12" s="81"/>
      <c r="E12" s="81"/>
      <c r="F12" s="25">
        <f>N8</f>
        <v>2</v>
      </c>
      <c r="G12" s="23" t="s">
        <v>0</v>
      </c>
      <c r="H12" s="24">
        <f>L8</f>
        <v>0</v>
      </c>
      <c r="I12" s="25">
        <f>N10</f>
        <v>2</v>
      </c>
      <c r="J12" s="23" t="s">
        <v>0</v>
      </c>
      <c r="K12" s="24">
        <f>L10</f>
        <v>3</v>
      </c>
      <c r="L12" s="98"/>
      <c r="M12" s="91"/>
      <c r="N12" s="92"/>
      <c r="O12" s="25">
        <v>1</v>
      </c>
      <c r="P12" s="23" t="s">
        <v>0</v>
      </c>
      <c r="Q12" s="24">
        <v>2</v>
      </c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81"/>
      <c r="AC12" s="81"/>
      <c r="AE12" s="135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7"/>
      <c r="AR12" s="143"/>
      <c r="AS12" s="144"/>
      <c r="AT12" s="144"/>
      <c r="AU12" s="144"/>
      <c r="AV12" s="144"/>
      <c r="AW12" s="144"/>
      <c r="AX12" s="144"/>
      <c r="AY12" s="144"/>
      <c r="AZ12" s="149"/>
      <c r="BA12" s="150"/>
      <c r="BB12" s="150"/>
      <c r="BC12" s="152"/>
      <c r="BD12" s="152"/>
      <c r="BE12" s="10"/>
      <c r="BF12" s="10"/>
      <c r="BG12" s="11"/>
      <c r="BH12" s="149"/>
      <c r="BI12" s="150"/>
      <c r="BJ12" s="150"/>
      <c r="BK12" s="152"/>
      <c r="BL12" s="152"/>
      <c r="BM12" s="10"/>
      <c r="BN12" s="10"/>
      <c r="BO12" s="11"/>
      <c r="BP12" s="149"/>
      <c r="BQ12" s="150"/>
      <c r="BR12" s="150"/>
      <c r="BS12" s="152"/>
      <c r="BT12" s="152"/>
      <c r="BU12" s="10"/>
      <c r="BV12" s="10"/>
      <c r="BW12" s="11"/>
      <c r="BX12" s="156"/>
      <c r="BY12" s="157"/>
      <c r="BZ12" s="158"/>
      <c r="CA12" s="156"/>
      <c r="CB12" s="157"/>
      <c r="CC12" s="158"/>
      <c r="CD12" s="156"/>
      <c r="CE12" s="157"/>
      <c r="CF12" s="158"/>
      <c r="CG12" s="165"/>
      <c r="CH12" s="166"/>
      <c r="CI12" s="167"/>
      <c r="CJ12" s="173"/>
      <c r="CK12" s="152"/>
      <c r="CL12" s="174"/>
      <c r="CM12" s="156"/>
      <c r="CN12" s="157"/>
      <c r="CO12" s="158"/>
      <c r="CP12" s="181"/>
      <c r="CQ12" s="182"/>
      <c r="CR12" s="183"/>
      <c r="CS12" s="190"/>
      <c r="CT12" s="191"/>
      <c r="CU12" s="192"/>
      <c r="CV12" s="60"/>
    </row>
    <row r="13" spans="2:100" ht="12" customHeight="1">
      <c r="B13" s="99" t="s">
        <v>28</v>
      </c>
      <c r="C13" s="99"/>
      <c r="D13" s="99"/>
      <c r="E13" s="99"/>
      <c r="F13" s="29"/>
      <c r="G13" s="20" t="str">
        <f t="shared" ref="G13" si="7">IF(F14=H14,"△",IF(F14&gt;H14,"○","×"))</f>
        <v>○</v>
      </c>
      <c r="H13" s="30"/>
      <c r="I13" s="29"/>
      <c r="J13" s="20" t="str">
        <f t="shared" ref="J13" si="8">IF(I14=K14,"△",IF(I14&gt;K14,"○","×"))</f>
        <v>△</v>
      </c>
      <c r="K13" s="30"/>
      <c r="L13" s="29"/>
      <c r="M13" s="20" t="str">
        <f t="shared" ref="M13" si="9">IF(L14=N14,"△",IF(L14&gt;N14,"○","×"))</f>
        <v>○</v>
      </c>
      <c r="N13" s="21"/>
      <c r="O13" s="95"/>
      <c r="P13" s="96"/>
      <c r="Q13" s="97"/>
      <c r="R13" s="93">
        <f>COUNTIF(F13:Q14,"○")</f>
        <v>2</v>
      </c>
      <c r="S13" s="93"/>
      <c r="T13" s="93">
        <f>COUNTIF(F13:Q14,"△")</f>
        <v>1</v>
      </c>
      <c r="U13" s="93"/>
      <c r="V13" s="93">
        <f>COUNTIF(F13:Q14,"×")</f>
        <v>0</v>
      </c>
      <c r="W13" s="93"/>
      <c r="X13" s="93">
        <f>Z13-H14-K14-N14</f>
        <v>3</v>
      </c>
      <c r="Y13" s="93"/>
      <c r="Z13" s="93">
        <f>F14+I14+L14</f>
        <v>6</v>
      </c>
      <c r="AA13" s="93"/>
      <c r="AB13" s="81"/>
      <c r="AC13" s="81"/>
      <c r="AE13" s="135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7"/>
      <c r="AR13" s="143"/>
      <c r="AS13" s="144"/>
      <c r="AT13" s="144"/>
      <c r="AU13" s="144"/>
      <c r="AV13" s="144"/>
      <c r="AW13" s="144"/>
      <c r="AX13" s="144"/>
      <c r="AY13" s="144"/>
      <c r="AZ13" s="12"/>
      <c r="BA13" s="152">
        <v>3</v>
      </c>
      <c r="BB13" s="152"/>
      <c r="BC13" s="152" t="s">
        <v>39</v>
      </c>
      <c r="BD13" s="152"/>
      <c r="BE13" s="152">
        <v>1</v>
      </c>
      <c r="BF13" s="152"/>
      <c r="BG13" s="13"/>
      <c r="BH13" s="12"/>
      <c r="BI13" s="152">
        <v>2</v>
      </c>
      <c r="BJ13" s="152"/>
      <c r="BK13" s="152" t="s">
        <v>39</v>
      </c>
      <c r="BL13" s="152"/>
      <c r="BM13" s="152">
        <v>2</v>
      </c>
      <c r="BN13" s="152"/>
      <c r="BO13" s="13"/>
      <c r="BP13" s="12"/>
      <c r="BQ13" s="152">
        <v>3</v>
      </c>
      <c r="BR13" s="152"/>
      <c r="BS13" s="152" t="s">
        <v>39</v>
      </c>
      <c r="BT13" s="152"/>
      <c r="BU13" s="152">
        <v>2</v>
      </c>
      <c r="BV13" s="152"/>
      <c r="BW13" s="14"/>
      <c r="BX13" s="156"/>
      <c r="BY13" s="157"/>
      <c r="BZ13" s="158"/>
      <c r="CA13" s="156"/>
      <c r="CB13" s="157"/>
      <c r="CC13" s="158"/>
      <c r="CD13" s="156"/>
      <c r="CE13" s="157"/>
      <c r="CF13" s="158"/>
      <c r="CG13" s="165"/>
      <c r="CH13" s="166"/>
      <c r="CI13" s="167"/>
      <c r="CJ13" s="173"/>
      <c r="CK13" s="152"/>
      <c r="CL13" s="174"/>
      <c r="CM13" s="156"/>
      <c r="CN13" s="157"/>
      <c r="CO13" s="158"/>
      <c r="CP13" s="181"/>
      <c r="CQ13" s="182"/>
      <c r="CR13" s="183"/>
      <c r="CS13" s="190"/>
      <c r="CT13" s="191"/>
      <c r="CU13" s="192"/>
      <c r="CV13" s="60"/>
    </row>
    <row r="14" spans="2:100" ht="12" customHeight="1">
      <c r="B14" s="99"/>
      <c r="C14" s="99"/>
      <c r="D14" s="99"/>
      <c r="E14" s="99"/>
      <c r="F14" s="25">
        <f>Q8</f>
        <v>2</v>
      </c>
      <c r="G14" s="23" t="s">
        <v>0</v>
      </c>
      <c r="H14" s="24">
        <f>O8</f>
        <v>0</v>
      </c>
      <c r="I14" s="25">
        <f>Q10</f>
        <v>2</v>
      </c>
      <c r="J14" s="23" t="s">
        <v>0</v>
      </c>
      <c r="K14" s="24">
        <f>O10</f>
        <v>2</v>
      </c>
      <c r="L14" s="25">
        <f>Q12</f>
        <v>2</v>
      </c>
      <c r="M14" s="23" t="s">
        <v>0</v>
      </c>
      <c r="N14" s="24">
        <f>O12</f>
        <v>1</v>
      </c>
      <c r="O14" s="98"/>
      <c r="P14" s="91"/>
      <c r="Q14" s="92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81"/>
      <c r="AC14" s="81"/>
      <c r="AE14" s="135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7"/>
      <c r="AR14" s="143"/>
      <c r="AS14" s="144"/>
      <c r="AT14" s="144"/>
      <c r="AU14" s="144"/>
      <c r="AV14" s="144"/>
      <c r="AW14" s="144"/>
      <c r="AX14" s="144"/>
      <c r="AY14" s="144"/>
      <c r="AZ14" s="12"/>
      <c r="BA14" s="152"/>
      <c r="BB14" s="152"/>
      <c r="BC14" s="152"/>
      <c r="BD14" s="152"/>
      <c r="BE14" s="152"/>
      <c r="BF14" s="152"/>
      <c r="BG14" s="13"/>
      <c r="BH14" s="12"/>
      <c r="BI14" s="152"/>
      <c r="BJ14" s="152"/>
      <c r="BK14" s="152"/>
      <c r="BL14" s="152"/>
      <c r="BM14" s="152"/>
      <c r="BN14" s="152"/>
      <c r="BO14" s="13"/>
      <c r="BP14" s="12"/>
      <c r="BQ14" s="152"/>
      <c r="BR14" s="152"/>
      <c r="BS14" s="152"/>
      <c r="BT14" s="152"/>
      <c r="BU14" s="152"/>
      <c r="BV14" s="152"/>
      <c r="BW14" s="14"/>
      <c r="BX14" s="156"/>
      <c r="BY14" s="157"/>
      <c r="BZ14" s="158"/>
      <c r="CA14" s="156"/>
      <c r="CB14" s="157"/>
      <c r="CC14" s="158"/>
      <c r="CD14" s="156"/>
      <c r="CE14" s="157"/>
      <c r="CF14" s="158"/>
      <c r="CG14" s="165"/>
      <c r="CH14" s="166"/>
      <c r="CI14" s="167"/>
      <c r="CJ14" s="173"/>
      <c r="CK14" s="152"/>
      <c r="CL14" s="174"/>
      <c r="CM14" s="156"/>
      <c r="CN14" s="157"/>
      <c r="CO14" s="158"/>
      <c r="CP14" s="181"/>
      <c r="CQ14" s="182"/>
      <c r="CR14" s="183"/>
      <c r="CS14" s="190"/>
      <c r="CT14" s="191"/>
      <c r="CU14" s="192"/>
      <c r="CV14" s="60"/>
    </row>
    <row r="15" spans="2:100" ht="12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E15" s="138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40"/>
      <c r="AR15" s="145"/>
      <c r="AS15" s="146"/>
      <c r="AT15" s="146"/>
      <c r="AU15" s="146"/>
      <c r="AV15" s="146"/>
      <c r="AW15" s="146"/>
      <c r="AX15" s="146"/>
      <c r="AY15" s="146"/>
      <c r="AZ15" s="12"/>
      <c r="BA15" s="152"/>
      <c r="BB15" s="152"/>
      <c r="BC15" s="152"/>
      <c r="BD15" s="152"/>
      <c r="BE15" s="152"/>
      <c r="BF15" s="152"/>
      <c r="BG15" s="13"/>
      <c r="BH15" s="12"/>
      <c r="BI15" s="152"/>
      <c r="BJ15" s="152"/>
      <c r="BK15" s="152"/>
      <c r="BL15" s="152"/>
      <c r="BM15" s="152"/>
      <c r="BN15" s="152"/>
      <c r="BO15" s="13"/>
      <c r="BP15" s="12"/>
      <c r="BQ15" s="152"/>
      <c r="BR15" s="152"/>
      <c r="BS15" s="152"/>
      <c r="BT15" s="152"/>
      <c r="BU15" s="152"/>
      <c r="BV15" s="152"/>
      <c r="BW15" s="14"/>
      <c r="BX15" s="159"/>
      <c r="BY15" s="160"/>
      <c r="BZ15" s="161"/>
      <c r="CA15" s="159"/>
      <c r="CB15" s="160"/>
      <c r="CC15" s="161"/>
      <c r="CD15" s="159"/>
      <c r="CE15" s="160"/>
      <c r="CF15" s="161"/>
      <c r="CG15" s="168"/>
      <c r="CH15" s="169"/>
      <c r="CI15" s="170"/>
      <c r="CJ15" s="175"/>
      <c r="CK15" s="176"/>
      <c r="CL15" s="177"/>
      <c r="CM15" s="159"/>
      <c r="CN15" s="160"/>
      <c r="CO15" s="161"/>
      <c r="CP15" s="184"/>
      <c r="CQ15" s="185"/>
      <c r="CR15" s="186"/>
      <c r="CS15" s="193"/>
      <c r="CT15" s="194"/>
      <c r="CU15" s="195"/>
      <c r="CV15" s="60"/>
    </row>
    <row r="16" spans="2:100" ht="12" customHeight="1">
      <c r="B16" s="78" t="s">
        <v>14</v>
      </c>
      <c r="C16" s="78"/>
      <c r="D16" s="78"/>
      <c r="E16" s="7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78" t="s">
        <v>48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E16" s="196" t="s">
        <v>42</v>
      </c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8"/>
      <c r="AR16" s="171" t="str">
        <f>IF(AS18="","",IF(AS18&lt;AW18,"●",IF(AS18&gt;AW18,"○",IF(AS18=AW18,"△"))))</f>
        <v>○</v>
      </c>
      <c r="AS16" s="171"/>
      <c r="AT16" s="171"/>
      <c r="AU16" s="171"/>
      <c r="AV16" s="171"/>
      <c r="AW16" s="171"/>
      <c r="AX16" s="171"/>
      <c r="AY16" s="171"/>
      <c r="AZ16" s="141" t="s">
        <v>40</v>
      </c>
      <c r="BA16" s="142"/>
      <c r="BB16" s="142"/>
      <c r="BC16" s="142"/>
      <c r="BD16" s="142"/>
      <c r="BE16" s="142"/>
      <c r="BF16" s="142"/>
      <c r="BG16" s="142"/>
      <c r="BH16" s="147">
        <v>3</v>
      </c>
      <c r="BI16" s="148"/>
      <c r="BJ16" s="148"/>
      <c r="BK16" s="151" t="str">
        <f>IF(BI18="","",IF(BI18&lt;BM18,"●",IF(BI18&gt;BM18,"○",IF(BI18=BM18,"△"))))</f>
        <v>○</v>
      </c>
      <c r="BL16" s="151"/>
      <c r="BM16" s="8"/>
      <c r="BN16" s="8"/>
      <c r="BO16" s="9"/>
      <c r="BP16" s="147">
        <v>6</v>
      </c>
      <c r="BQ16" s="148"/>
      <c r="BR16" s="148"/>
      <c r="BS16" s="151" t="str">
        <f>IF(BQ18="","",IF(BQ18&lt;BU18,"●",IF(BQ18&gt;BU18,"○",IF(BQ18=BU18,"△"))))</f>
        <v>△</v>
      </c>
      <c r="BT16" s="151"/>
      <c r="BU16" s="8"/>
      <c r="BV16" s="8"/>
      <c r="BW16" s="9"/>
      <c r="BX16" s="153">
        <f>COUNTIF(AR16:BW17,"○")*1+COUNTIF(AR21:BW22,"○")*1</f>
        <v>2</v>
      </c>
      <c r="BY16" s="154"/>
      <c r="BZ16" s="155"/>
      <c r="CA16" s="153">
        <f>COUNTIF(AR16:BW17,"●")*1+COUNTIF(AR21:BW22,"●")*1</f>
        <v>3</v>
      </c>
      <c r="CB16" s="154"/>
      <c r="CC16" s="155"/>
      <c r="CD16" s="153">
        <f>COUNTIF(AR16:BW17,"△")*1+COUNTIF(AR21:BW22,"△")*1</f>
        <v>1</v>
      </c>
      <c r="CE16" s="154"/>
      <c r="CF16" s="155"/>
      <c r="CG16" s="162">
        <f>COUNTIF(AR16:BW17,"○")*3+COUNTIF(AR21:BW22,"△")*1+COUNTIF(AR21:BW22,"○")*3+COUNTIF(AR16:BW17,"△")*1</f>
        <v>7</v>
      </c>
      <c r="CH16" s="163"/>
      <c r="CI16" s="164"/>
      <c r="CJ16" s="171">
        <f>BE13+BE8+BI18+BQ18+BI23+BQ23</f>
        <v>10</v>
      </c>
      <c r="CK16" s="151"/>
      <c r="CL16" s="172"/>
      <c r="CM16" s="153">
        <f>BA13+BA8+BM18+BU18+BM23+BU23</f>
        <v>14</v>
      </c>
      <c r="CN16" s="154"/>
      <c r="CO16" s="155"/>
      <c r="CP16" s="178">
        <f>CJ16-CM16</f>
        <v>-4</v>
      </c>
      <c r="CQ16" s="179"/>
      <c r="CR16" s="180"/>
      <c r="CS16" s="187">
        <v>4</v>
      </c>
      <c r="CT16" s="188"/>
      <c r="CU16" s="189"/>
      <c r="CV16" s="60"/>
    </row>
    <row r="17" spans="2:100" ht="12" customHeight="1">
      <c r="B17" s="79"/>
      <c r="C17" s="79"/>
      <c r="D17" s="79"/>
      <c r="E17" s="79"/>
      <c r="F17" s="80" t="str">
        <f>DBCS(B19)</f>
        <v>芽室ＦＣ</v>
      </c>
      <c r="G17" s="81"/>
      <c r="H17" s="81"/>
      <c r="I17" s="81" t="str">
        <f>DBCS(B21)</f>
        <v>ＪＡＭＩＲＡ</v>
      </c>
      <c r="J17" s="81"/>
      <c r="K17" s="81"/>
      <c r="L17" s="82" t="str">
        <f>DBCS(B23)</f>
        <v>チキチキボーン</v>
      </c>
      <c r="M17" s="83"/>
      <c r="N17" s="84"/>
      <c r="O17" s="81" t="str">
        <f>DBCS(B25)</f>
        <v>丑年会</v>
      </c>
      <c r="P17" s="81"/>
      <c r="Q17" s="81"/>
      <c r="R17" s="81" t="s">
        <v>7</v>
      </c>
      <c r="S17" s="81"/>
      <c r="T17" s="81" t="s">
        <v>8</v>
      </c>
      <c r="U17" s="81"/>
      <c r="V17" s="81" t="s">
        <v>9</v>
      </c>
      <c r="W17" s="81"/>
      <c r="X17" s="94" t="s">
        <v>10</v>
      </c>
      <c r="Y17" s="94"/>
      <c r="Z17" s="81" t="s">
        <v>11</v>
      </c>
      <c r="AA17" s="81"/>
      <c r="AB17" s="81" t="s">
        <v>12</v>
      </c>
      <c r="AC17" s="81"/>
      <c r="AE17" s="199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1"/>
      <c r="AR17" s="171"/>
      <c r="AS17" s="171"/>
      <c r="AT17" s="171"/>
      <c r="AU17" s="171"/>
      <c r="AV17" s="171"/>
      <c r="AW17" s="171"/>
      <c r="AX17" s="171"/>
      <c r="AY17" s="171"/>
      <c r="AZ17" s="143"/>
      <c r="BA17" s="144"/>
      <c r="BB17" s="144"/>
      <c r="BC17" s="144"/>
      <c r="BD17" s="144"/>
      <c r="BE17" s="144"/>
      <c r="BF17" s="144"/>
      <c r="BG17" s="144"/>
      <c r="BH17" s="149"/>
      <c r="BI17" s="150"/>
      <c r="BJ17" s="150"/>
      <c r="BK17" s="152"/>
      <c r="BL17" s="152"/>
      <c r="BM17" s="10"/>
      <c r="BN17" s="10"/>
      <c r="BO17" s="11"/>
      <c r="BP17" s="149"/>
      <c r="BQ17" s="150"/>
      <c r="BR17" s="150"/>
      <c r="BS17" s="152"/>
      <c r="BT17" s="152"/>
      <c r="BU17" s="10"/>
      <c r="BV17" s="10"/>
      <c r="BW17" s="11"/>
      <c r="BX17" s="156"/>
      <c r="BY17" s="157"/>
      <c r="BZ17" s="158"/>
      <c r="CA17" s="156"/>
      <c r="CB17" s="157"/>
      <c r="CC17" s="158"/>
      <c r="CD17" s="156"/>
      <c r="CE17" s="157"/>
      <c r="CF17" s="158"/>
      <c r="CG17" s="165"/>
      <c r="CH17" s="166"/>
      <c r="CI17" s="167"/>
      <c r="CJ17" s="173"/>
      <c r="CK17" s="152"/>
      <c r="CL17" s="174"/>
      <c r="CM17" s="156"/>
      <c r="CN17" s="157"/>
      <c r="CO17" s="158"/>
      <c r="CP17" s="181"/>
      <c r="CQ17" s="182"/>
      <c r="CR17" s="183"/>
      <c r="CS17" s="190"/>
      <c r="CT17" s="191"/>
      <c r="CU17" s="192"/>
      <c r="CV17" s="60"/>
    </row>
    <row r="18" spans="2:100" ht="12" customHeight="1">
      <c r="B18" s="79"/>
      <c r="C18" s="79"/>
      <c r="D18" s="79"/>
      <c r="E18" s="79"/>
      <c r="F18" s="80"/>
      <c r="G18" s="81"/>
      <c r="H18" s="81"/>
      <c r="I18" s="81"/>
      <c r="J18" s="81"/>
      <c r="K18" s="81"/>
      <c r="L18" s="85"/>
      <c r="M18" s="86"/>
      <c r="N18" s="87"/>
      <c r="O18" s="81"/>
      <c r="P18" s="81"/>
      <c r="Q18" s="81"/>
      <c r="R18" s="81"/>
      <c r="S18" s="81"/>
      <c r="T18" s="81"/>
      <c r="U18" s="81"/>
      <c r="V18" s="81"/>
      <c r="W18" s="81"/>
      <c r="X18" s="94"/>
      <c r="Y18" s="94"/>
      <c r="Z18" s="81"/>
      <c r="AA18" s="81"/>
      <c r="AB18" s="81"/>
      <c r="AC18" s="81"/>
      <c r="AE18" s="199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1"/>
      <c r="AR18" s="12"/>
      <c r="AS18" s="152">
        <f>IF(BE8="","",BE8)</f>
        <v>3</v>
      </c>
      <c r="AT18" s="152"/>
      <c r="AU18" s="152" t="s">
        <v>39</v>
      </c>
      <c r="AV18" s="152"/>
      <c r="AW18" s="152">
        <f>IF(BA8="","",BA8)</f>
        <v>1</v>
      </c>
      <c r="AX18" s="152"/>
      <c r="AY18" s="13"/>
      <c r="AZ18" s="143"/>
      <c r="BA18" s="144"/>
      <c r="BB18" s="144"/>
      <c r="BC18" s="144"/>
      <c r="BD18" s="144"/>
      <c r="BE18" s="144"/>
      <c r="BF18" s="144"/>
      <c r="BG18" s="144"/>
      <c r="BH18" s="12"/>
      <c r="BI18" s="152">
        <v>3</v>
      </c>
      <c r="BJ18" s="152"/>
      <c r="BK18" s="152" t="s">
        <v>39</v>
      </c>
      <c r="BL18" s="152"/>
      <c r="BM18" s="152">
        <v>2</v>
      </c>
      <c r="BN18" s="152"/>
      <c r="BO18" s="13"/>
      <c r="BP18" s="12"/>
      <c r="BQ18" s="152">
        <v>2</v>
      </c>
      <c r="BR18" s="152"/>
      <c r="BS18" s="152" t="s">
        <v>39</v>
      </c>
      <c r="BT18" s="152"/>
      <c r="BU18" s="152">
        <v>2</v>
      </c>
      <c r="BV18" s="152"/>
      <c r="BW18" s="14"/>
      <c r="BX18" s="156"/>
      <c r="BY18" s="157"/>
      <c r="BZ18" s="158"/>
      <c r="CA18" s="156"/>
      <c r="CB18" s="157"/>
      <c r="CC18" s="158"/>
      <c r="CD18" s="156"/>
      <c r="CE18" s="157"/>
      <c r="CF18" s="158"/>
      <c r="CG18" s="165"/>
      <c r="CH18" s="166"/>
      <c r="CI18" s="167"/>
      <c r="CJ18" s="173"/>
      <c r="CK18" s="152"/>
      <c r="CL18" s="174"/>
      <c r="CM18" s="156"/>
      <c r="CN18" s="157"/>
      <c r="CO18" s="158"/>
      <c r="CP18" s="181"/>
      <c r="CQ18" s="182"/>
      <c r="CR18" s="183"/>
      <c r="CS18" s="190"/>
      <c r="CT18" s="191"/>
      <c r="CU18" s="192"/>
      <c r="CV18" s="60"/>
    </row>
    <row r="19" spans="2:100" ht="12" customHeight="1">
      <c r="B19" s="81" t="str">
        <f>DBCS(B7)</f>
        <v>芽室ＦＣ</v>
      </c>
      <c r="C19" s="81"/>
      <c r="D19" s="81"/>
      <c r="E19" s="81"/>
      <c r="F19" s="89"/>
      <c r="G19" s="89"/>
      <c r="H19" s="90"/>
      <c r="I19" s="19">
        <v>7</v>
      </c>
      <c r="J19" s="20" t="str">
        <f>IF(I20=K20,"△",IF(I20&gt;K20,"○","×"))</f>
        <v>○</v>
      </c>
      <c r="K19" s="21"/>
      <c r="L19" s="19">
        <v>9</v>
      </c>
      <c r="M19" s="20" t="str">
        <f t="shared" ref="M19" si="10">IF(L20=N20,"△",IF(L20&gt;N20,"○","×"))</f>
        <v>○</v>
      </c>
      <c r="N19" s="21"/>
      <c r="O19" s="19">
        <v>12</v>
      </c>
      <c r="P19" s="20" t="str">
        <f t="shared" ref="P19" si="11">IF(O20=Q20,"△",IF(O20&gt;Q20,"○","×"))</f>
        <v>△</v>
      </c>
      <c r="Q19" s="21"/>
      <c r="R19" s="93">
        <f>COUNTIF(F19:Q20,"○")</f>
        <v>2</v>
      </c>
      <c r="S19" s="93"/>
      <c r="T19" s="93">
        <f>COUNTIF(F19:Q20,"△")</f>
        <v>1</v>
      </c>
      <c r="U19" s="93"/>
      <c r="V19" s="93">
        <f>COUNTIF(F19:Q20,"×")</f>
        <v>0</v>
      </c>
      <c r="W19" s="93"/>
      <c r="X19" s="93">
        <f>Z19-K20-N20-Q20</f>
        <v>3</v>
      </c>
      <c r="Y19" s="93"/>
      <c r="Z19" s="93">
        <f>I20+L20+O20</f>
        <v>8</v>
      </c>
      <c r="AA19" s="93"/>
      <c r="AB19" s="93"/>
      <c r="AC19" s="93"/>
      <c r="AE19" s="199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1"/>
      <c r="AR19" s="12"/>
      <c r="AS19" s="152"/>
      <c r="AT19" s="152"/>
      <c r="AU19" s="152"/>
      <c r="AV19" s="152"/>
      <c r="AW19" s="152"/>
      <c r="AX19" s="152"/>
      <c r="AY19" s="13"/>
      <c r="AZ19" s="143"/>
      <c r="BA19" s="144"/>
      <c r="BB19" s="144"/>
      <c r="BC19" s="144"/>
      <c r="BD19" s="144"/>
      <c r="BE19" s="144"/>
      <c r="BF19" s="144"/>
      <c r="BG19" s="144"/>
      <c r="BH19" s="12"/>
      <c r="BI19" s="152"/>
      <c r="BJ19" s="152"/>
      <c r="BK19" s="152"/>
      <c r="BL19" s="152"/>
      <c r="BM19" s="152"/>
      <c r="BN19" s="152"/>
      <c r="BO19" s="13"/>
      <c r="BP19" s="12"/>
      <c r="BQ19" s="152"/>
      <c r="BR19" s="152"/>
      <c r="BS19" s="152"/>
      <c r="BT19" s="152"/>
      <c r="BU19" s="152"/>
      <c r="BV19" s="152"/>
      <c r="BW19" s="14"/>
      <c r="BX19" s="156"/>
      <c r="BY19" s="157"/>
      <c r="BZ19" s="158"/>
      <c r="CA19" s="156"/>
      <c r="CB19" s="157"/>
      <c r="CC19" s="158"/>
      <c r="CD19" s="156"/>
      <c r="CE19" s="157"/>
      <c r="CF19" s="158"/>
      <c r="CG19" s="165"/>
      <c r="CH19" s="166"/>
      <c r="CI19" s="167"/>
      <c r="CJ19" s="173"/>
      <c r="CK19" s="152"/>
      <c r="CL19" s="174"/>
      <c r="CM19" s="156"/>
      <c r="CN19" s="157"/>
      <c r="CO19" s="158"/>
      <c r="CP19" s="181"/>
      <c r="CQ19" s="182"/>
      <c r="CR19" s="183"/>
      <c r="CS19" s="190"/>
      <c r="CT19" s="191"/>
      <c r="CU19" s="192"/>
      <c r="CV19" s="60"/>
    </row>
    <row r="20" spans="2:100" ht="12" customHeight="1">
      <c r="B20" s="81"/>
      <c r="C20" s="81"/>
      <c r="D20" s="81"/>
      <c r="E20" s="81"/>
      <c r="F20" s="91"/>
      <c r="G20" s="91"/>
      <c r="H20" s="92"/>
      <c r="I20" s="22">
        <v>3</v>
      </c>
      <c r="J20" s="23" t="s">
        <v>0</v>
      </c>
      <c r="K20" s="24">
        <v>1</v>
      </c>
      <c r="L20" s="25">
        <v>3</v>
      </c>
      <c r="M20" s="23" t="s">
        <v>0</v>
      </c>
      <c r="N20" s="24">
        <v>2</v>
      </c>
      <c r="O20" s="25">
        <v>2</v>
      </c>
      <c r="P20" s="23" t="s">
        <v>0</v>
      </c>
      <c r="Q20" s="24">
        <v>2</v>
      </c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E20" s="199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1"/>
      <c r="AR20" s="15"/>
      <c r="AS20" s="176"/>
      <c r="AT20" s="176"/>
      <c r="AU20" s="176"/>
      <c r="AV20" s="176"/>
      <c r="AW20" s="176"/>
      <c r="AX20" s="176"/>
      <c r="AY20" s="16"/>
      <c r="AZ20" s="143"/>
      <c r="BA20" s="144"/>
      <c r="BB20" s="144"/>
      <c r="BC20" s="144"/>
      <c r="BD20" s="144"/>
      <c r="BE20" s="144"/>
      <c r="BF20" s="144"/>
      <c r="BG20" s="144"/>
      <c r="BH20" s="15"/>
      <c r="BI20" s="176"/>
      <c r="BJ20" s="176"/>
      <c r="BK20" s="176"/>
      <c r="BL20" s="176"/>
      <c r="BM20" s="176"/>
      <c r="BN20" s="176"/>
      <c r="BO20" s="16"/>
      <c r="BP20" s="15"/>
      <c r="BQ20" s="176"/>
      <c r="BR20" s="176"/>
      <c r="BS20" s="176"/>
      <c r="BT20" s="176"/>
      <c r="BU20" s="176"/>
      <c r="BV20" s="176"/>
      <c r="BW20" s="17"/>
      <c r="BX20" s="156"/>
      <c r="BY20" s="157"/>
      <c r="BZ20" s="158"/>
      <c r="CA20" s="156"/>
      <c r="CB20" s="157"/>
      <c r="CC20" s="158"/>
      <c r="CD20" s="156"/>
      <c r="CE20" s="157"/>
      <c r="CF20" s="158"/>
      <c r="CG20" s="165"/>
      <c r="CH20" s="166"/>
      <c r="CI20" s="167"/>
      <c r="CJ20" s="173"/>
      <c r="CK20" s="152"/>
      <c r="CL20" s="174"/>
      <c r="CM20" s="156"/>
      <c r="CN20" s="157"/>
      <c r="CO20" s="158"/>
      <c r="CP20" s="181"/>
      <c r="CQ20" s="182"/>
      <c r="CR20" s="183"/>
      <c r="CS20" s="190"/>
      <c r="CT20" s="191"/>
      <c r="CU20" s="192"/>
      <c r="CV20" s="60"/>
    </row>
    <row r="21" spans="2:100" ht="12" customHeight="1">
      <c r="B21" s="81" t="str">
        <f>DBCS(B9)</f>
        <v>ＪＡＭＩＲＡ</v>
      </c>
      <c r="C21" s="81"/>
      <c r="D21" s="81"/>
      <c r="E21" s="81"/>
      <c r="F21" s="19"/>
      <c r="G21" s="20" t="str">
        <f>IF(F22=H22,"△",IF(F22&gt;H22,"○","×"))</f>
        <v>×</v>
      </c>
      <c r="H21" s="21"/>
      <c r="I21" s="95"/>
      <c r="J21" s="96"/>
      <c r="K21" s="97"/>
      <c r="L21" s="26">
        <v>11</v>
      </c>
      <c r="M21" s="27" t="str">
        <f t="shared" ref="M21" si="12">IF(L22=N22,"△",IF(L22&gt;N22,"○","×"))</f>
        <v>×</v>
      </c>
      <c r="N21" s="28"/>
      <c r="O21" s="26">
        <v>10</v>
      </c>
      <c r="P21" s="27" t="str">
        <f t="shared" ref="P21" si="13">IF(O22=Q22,"△",IF(O22&gt;Q22,"○","×"))</f>
        <v>×</v>
      </c>
      <c r="Q21" s="28"/>
      <c r="R21" s="93">
        <f>COUNTIF(F21:Q22,"○")</f>
        <v>0</v>
      </c>
      <c r="S21" s="93"/>
      <c r="T21" s="93">
        <f>COUNTIF(F21:Q22,"△")</f>
        <v>0</v>
      </c>
      <c r="U21" s="93"/>
      <c r="V21" s="93">
        <f>COUNTIF(F21:Q22,"×")</f>
        <v>3</v>
      </c>
      <c r="W21" s="93"/>
      <c r="X21" s="93">
        <f>Z21-H22-N22-Q22</f>
        <v>-7</v>
      </c>
      <c r="Y21" s="93"/>
      <c r="Z21" s="93">
        <f>F22+L22+O22</f>
        <v>2</v>
      </c>
      <c r="AA21" s="93"/>
      <c r="AB21" s="93"/>
      <c r="AC21" s="93"/>
      <c r="AE21" s="199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1"/>
      <c r="AR21" s="173" t="str">
        <f>IF(AS23="","",IF(AS23&lt;AW23,"●",IF(AS23&gt;AW23,"○",IF(AS23=AW23,"△"))))</f>
        <v>●</v>
      </c>
      <c r="AS21" s="173"/>
      <c r="AT21" s="173"/>
      <c r="AU21" s="173"/>
      <c r="AV21" s="173"/>
      <c r="AW21" s="173"/>
      <c r="AX21" s="173"/>
      <c r="AY21" s="173"/>
      <c r="AZ21" s="143"/>
      <c r="BA21" s="144"/>
      <c r="BB21" s="144"/>
      <c r="BC21" s="144"/>
      <c r="BD21" s="144"/>
      <c r="BE21" s="144"/>
      <c r="BF21" s="144"/>
      <c r="BG21" s="144"/>
      <c r="BH21" s="147">
        <v>11</v>
      </c>
      <c r="BI21" s="148"/>
      <c r="BJ21" s="148"/>
      <c r="BK21" s="151" t="str">
        <f>IF(BI23="","",IF(BI23&lt;BM23,"●",IF(BI23&gt;BM23,"○",IF(BI23=BM23,"△"))))</f>
        <v>●</v>
      </c>
      <c r="BL21" s="151"/>
      <c r="BM21" s="8"/>
      <c r="BN21" s="8"/>
      <c r="BO21" s="9"/>
      <c r="BP21" s="147">
        <v>10</v>
      </c>
      <c r="BQ21" s="148"/>
      <c r="BR21" s="148"/>
      <c r="BS21" s="151" t="str">
        <f>IF(BQ23="","",IF(BQ23&lt;BU23,"●",IF(BQ23&gt;BU23,"○",IF(BQ23=BU23,"△"))))</f>
        <v>●</v>
      </c>
      <c r="BT21" s="151"/>
      <c r="BU21" s="8"/>
      <c r="BV21" s="8"/>
      <c r="BW21" s="9"/>
      <c r="BX21" s="156"/>
      <c r="BY21" s="157"/>
      <c r="BZ21" s="158"/>
      <c r="CA21" s="156"/>
      <c r="CB21" s="157"/>
      <c r="CC21" s="158"/>
      <c r="CD21" s="156"/>
      <c r="CE21" s="157"/>
      <c r="CF21" s="158"/>
      <c r="CG21" s="165"/>
      <c r="CH21" s="166"/>
      <c r="CI21" s="167"/>
      <c r="CJ21" s="173"/>
      <c r="CK21" s="152"/>
      <c r="CL21" s="174"/>
      <c r="CM21" s="156"/>
      <c r="CN21" s="157"/>
      <c r="CO21" s="158"/>
      <c r="CP21" s="181"/>
      <c r="CQ21" s="182"/>
      <c r="CR21" s="183"/>
      <c r="CS21" s="190"/>
      <c r="CT21" s="191"/>
      <c r="CU21" s="192"/>
      <c r="CV21" s="60"/>
    </row>
    <row r="22" spans="2:100" ht="12" customHeight="1">
      <c r="B22" s="81"/>
      <c r="C22" s="81"/>
      <c r="D22" s="81"/>
      <c r="E22" s="81"/>
      <c r="F22" s="25">
        <f>K20</f>
        <v>1</v>
      </c>
      <c r="G22" s="23" t="s">
        <v>0</v>
      </c>
      <c r="H22" s="24">
        <f>I20</f>
        <v>3</v>
      </c>
      <c r="I22" s="98"/>
      <c r="J22" s="91"/>
      <c r="K22" s="92"/>
      <c r="L22" s="25">
        <v>1</v>
      </c>
      <c r="M22" s="23" t="s">
        <v>0</v>
      </c>
      <c r="N22" s="24">
        <v>3</v>
      </c>
      <c r="O22" s="25">
        <v>0</v>
      </c>
      <c r="P22" s="23" t="s">
        <v>0</v>
      </c>
      <c r="Q22" s="24">
        <v>3</v>
      </c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E22" s="199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1"/>
      <c r="AR22" s="173"/>
      <c r="AS22" s="173"/>
      <c r="AT22" s="173"/>
      <c r="AU22" s="173"/>
      <c r="AV22" s="173"/>
      <c r="AW22" s="173"/>
      <c r="AX22" s="173"/>
      <c r="AY22" s="173"/>
      <c r="AZ22" s="143"/>
      <c r="BA22" s="144"/>
      <c r="BB22" s="144"/>
      <c r="BC22" s="144"/>
      <c r="BD22" s="144"/>
      <c r="BE22" s="144"/>
      <c r="BF22" s="144"/>
      <c r="BG22" s="144"/>
      <c r="BH22" s="149"/>
      <c r="BI22" s="150"/>
      <c r="BJ22" s="150"/>
      <c r="BK22" s="152"/>
      <c r="BL22" s="152"/>
      <c r="BM22" s="10"/>
      <c r="BN22" s="10"/>
      <c r="BO22" s="11"/>
      <c r="BP22" s="149"/>
      <c r="BQ22" s="150"/>
      <c r="BR22" s="150"/>
      <c r="BS22" s="152"/>
      <c r="BT22" s="152"/>
      <c r="BU22" s="10"/>
      <c r="BV22" s="10"/>
      <c r="BW22" s="11"/>
      <c r="BX22" s="156"/>
      <c r="BY22" s="157"/>
      <c r="BZ22" s="158"/>
      <c r="CA22" s="156"/>
      <c r="CB22" s="157"/>
      <c r="CC22" s="158"/>
      <c r="CD22" s="156"/>
      <c r="CE22" s="157"/>
      <c r="CF22" s="158"/>
      <c r="CG22" s="165"/>
      <c r="CH22" s="166"/>
      <c r="CI22" s="167"/>
      <c r="CJ22" s="173"/>
      <c r="CK22" s="152"/>
      <c r="CL22" s="174"/>
      <c r="CM22" s="156"/>
      <c r="CN22" s="157"/>
      <c r="CO22" s="158"/>
      <c r="CP22" s="181"/>
      <c r="CQ22" s="182"/>
      <c r="CR22" s="183"/>
      <c r="CS22" s="190"/>
      <c r="CT22" s="191"/>
      <c r="CU22" s="192"/>
      <c r="CV22" s="60"/>
    </row>
    <row r="23" spans="2:100" ht="12" customHeight="1">
      <c r="B23" s="99" t="s">
        <v>28</v>
      </c>
      <c r="C23" s="99"/>
      <c r="D23" s="99"/>
      <c r="E23" s="99"/>
      <c r="F23" s="29"/>
      <c r="G23" s="20" t="str">
        <f t="shared" ref="G23" si="14">IF(F24=H24,"△",IF(F24&gt;H24,"○","×"))</f>
        <v>×</v>
      </c>
      <c r="H23" s="30"/>
      <c r="I23" s="29"/>
      <c r="J23" s="20" t="str">
        <f t="shared" ref="J23" si="15">IF(I24=K24,"△",IF(I24&gt;K24,"○","×"))</f>
        <v>○</v>
      </c>
      <c r="K23" s="21"/>
      <c r="L23" s="95"/>
      <c r="M23" s="96"/>
      <c r="N23" s="97"/>
      <c r="O23" s="26">
        <v>8</v>
      </c>
      <c r="P23" s="27" t="str">
        <f t="shared" ref="P23" si="16">IF(O24=Q24,"△",IF(O24&gt;Q24,"○","×"))</f>
        <v>×</v>
      </c>
      <c r="Q23" s="28"/>
      <c r="R23" s="93">
        <f>COUNTIF(F23:Q24,"○")</f>
        <v>1</v>
      </c>
      <c r="S23" s="93"/>
      <c r="T23" s="93">
        <f>COUNTIF(F23:Q24,"△")</f>
        <v>0</v>
      </c>
      <c r="U23" s="93"/>
      <c r="V23" s="93">
        <f>COUNTIF(F23:Q24,"×")</f>
        <v>2</v>
      </c>
      <c r="W23" s="93"/>
      <c r="X23" s="93">
        <f>Z23-H24-K24-Q24</f>
        <v>0</v>
      </c>
      <c r="Y23" s="93"/>
      <c r="Z23" s="93">
        <f>F24+I24+O24</f>
        <v>5</v>
      </c>
      <c r="AA23" s="93"/>
      <c r="AB23" s="93"/>
      <c r="AC23" s="93"/>
      <c r="AE23" s="199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1"/>
      <c r="AR23" s="12"/>
      <c r="AS23" s="152">
        <f>IF(BE13="","",BE13)</f>
        <v>1</v>
      </c>
      <c r="AT23" s="152"/>
      <c r="AU23" s="152" t="s">
        <v>39</v>
      </c>
      <c r="AV23" s="152"/>
      <c r="AW23" s="152">
        <f>IF(BA13="","",BA13)</f>
        <v>3</v>
      </c>
      <c r="AX23" s="152"/>
      <c r="AY23" s="13"/>
      <c r="AZ23" s="143"/>
      <c r="BA23" s="144"/>
      <c r="BB23" s="144"/>
      <c r="BC23" s="144"/>
      <c r="BD23" s="144"/>
      <c r="BE23" s="144"/>
      <c r="BF23" s="144"/>
      <c r="BG23" s="144"/>
      <c r="BH23" s="12"/>
      <c r="BI23" s="152">
        <v>0</v>
      </c>
      <c r="BJ23" s="152"/>
      <c r="BK23" s="152" t="s">
        <v>39</v>
      </c>
      <c r="BL23" s="152"/>
      <c r="BM23" s="152">
        <v>3</v>
      </c>
      <c r="BN23" s="152"/>
      <c r="BO23" s="13"/>
      <c r="BP23" s="12"/>
      <c r="BQ23" s="152">
        <v>1</v>
      </c>
      <c r="BR23" s="152"/>
      <c r="BS23" s="152" t="s">
        <v>39</v>
      </c>
      <c r="BT23" s="152"/>
      <c r="BU23" s="152">
        <v>3</v>
      </c>
      <c r="BV23" s="152"/>
      <c r="BW23" s="14"/>
      <c r="BX23" s="156"/>
      <c r="BY23" s="157"/>
      <c r="BZ23" s="158"/>
      <c r="CA23" s="156"/>
      <c r="CB23" s="157"/>
      <c r="CC23" s="158"/>
      <c r="CD23" s="156"/>
      <c r="CE23" s="157"/>
      <c r="CF23" s="158"/>
      <c r="CG23" s="165"/>
      <c r="CH23" s="166"/>
      <c r="CI23" s="167"/>
      <c r="CJ23" s="173"/>
      <c r="CK23" s="152"/>
      <c r="CL23" s="174"/>
      <c r="CM23" s="156"/>
      <c r="CN23" s="157"/>
      <c r="CO23" s="158"/>
      <c r="CP23" s="181"/>
      <c r="CQ23" s="182"/>
      <c r="CR23" s="183"/>
      <c r="CS23" s="190"/>
      <c r="CT23" s="191"/>
      <c r="CU23" s="192"/>
      <c r="CV23" s="60"/>
    </row>
    <row r="24" spans="2:100" ht="12" customHeight="1">
      <c r="B24" s="99"/>
      <c r="C24" s="99"/>
      <c r="D24" s="99"/>
      <c r="E24" s="99"/>
      <c r="F24" s="25">
        <f>N20</f>
        <v>2</v>
      </c>
      <c r="G24" s="23" t="s">
        <v>0</v>
      </c>
      <c r="H24" s="24">
        <f>L20</f>
        <v>3</v>
      </c>
      <c r="I24" s="25">
        <f>N22</f>
        <v>3</v>
      </c>
      <c r="J24" s="23" t="s">
        <v>0</v>
      </c>
      <c r="K24" s="24">
        <f>L22</f>
        <v>1</v>
      </c>
      <c r="L24" s="98"/>
      <c r="M24" s="91"/>
      <c r="N24" s="92"/>
      <c r="O24" s="25">
        <v>0</v>
      </c>
      <c r="P24" s="23" t="s">
        <v>0</v>
      </c>
      <c r="Q24" s="24">
        <v>1</v>
      </c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E24" s="199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1"/>
      <c r="AR24" s="12"/>
      <c r="AS24" s="152"/>
      <c r="AT24" s="152"/>
      <c r="AU24" s="152"/>
      <c r="AV24" s="152"/>
      <c r="AW24" s="152"/>
      <c r="AX24" s="152"/>
      <c r="AY24" s="13"/>
      <c r="AZ24" s="143"/>
      <c r="BA24" s="144"/>
      <c r="BB24" s="144"/>
      <c r="BC24" s="144"/>
      <c r="BD24" s="144"/>
      <c r="BE24" s="144"/>
      <c r="BF24" s="144"/>
      <c r="BG24" s="144"/>
      <c r="BH24" s="12"/>
      <c r="BI24" s="152"/>
      <c r="BJ24" s="152"/>
      <c r="BK24" s="152"/>
      <c r="BL24" s="152"/>
      <c r="BM24" s="152"/>
      <c r="BN24" s="152"/>
      <c r="BO24" s="13"/>
      <c r="BP24" s="12"/>
      <c r="BQ24" s="152"/>
      <c r="BR24" s="152"/>
      <c r="BS24" s="152"/>
      <c r="BT24" s="152"/>
      <c r="BU24" s="152"/>
      <c r="BV24" s="152"/>
      <c r="BW24" s="14"/>
      <c r="BX24" s="156"/>
      <c r="BY24" s="157"/>
      <c r="BZ24" s="158"/>
      <c r="CA24" s="156"/>
      <c r="CB24" s="157"/>
      <c r="CC24" s="158"/>
      <c r="CD24" s="156"/>
      <c r="CE24" s="157"/>
      <c r="CF24" s="158"/>
      <c r="CG24" s="165"/>
      <c r="CH24" s="166"/>
      <c r="CI24" s="167"/>
      <c r="CJ24" s="173"/>
      <c r="CK24" s="152"/>
      <c r="CL24" s="174"/>
      <c r="CM24" s="156"/>
      <c r="CN24" s="157"/>
      <c r="CO24" s="158"/>
      <c r="CP24" s="181"/>
      <c r="CQ24" s="182"/>
      <c r="CR24" s="183"/>
      <c r="CS24" s="190"/>
      <c r="CT24" s="191"/>
      <c r="CU24" s="192"/>
      <c r="CV24" s="61"/>
    </row>
    <row r="25" spans="2:100" ht="12" customHeight="1">
      <c r="B25" s="81" t="s">
        <v>20</v>
      </c>
      <c r="C25" s="81"/>
      <c r="D25" s="81"/>
      <c r="E25" s="81"/>
      <c r="F25" s="29"/>
      <c r="G25" s="20" t="str">
        <f t="shared" ref="G25" si="17">IF(F26=H26,"△",IF(F26&gt;H26,"○","×"))</f>
        <v>△</v>
      </c>
      <c r="H25" s="30"/>
      <c r="I25" s="29"/>
      <c r="J25" s="20" t="str">
        <f t="shared" ref="J25" si="18">IF(I26=K26,"△",IF(I26&gt;K26,"○","×"))</f>
        <v>○</v>
      </c>
      <c r="K25" s="30"/>
      <c r="L25" s="29"/>
      <c r="M25" s="20" t="str">
        <f t="shared" ref="M25" si="19">IF(L26=N26,"△",IF(L26&gt;N26,"○","×"))</f>
        <v>○</v>
      </c>
      <c r="N25" s="21"/>
      <c r="O25" s="95"/>
      <c r="P25" s="96"/>
      <c r="Q25" s="97"/>
      <c r="R25" s="93">
        <f>COUNTIF(F25:Q26,"○")</f>
        <v>2</v>
      </c>
      <c r="S25" s="93"/>
      <c r="T25" s="93">
        <f>COUNTIF(F25:Q26,"△")</f>
        <v>1</v>
      </c>
      <c r="U25" s="93"/>
      <c r="V25" s="93">
        <f>COUNTIF(F25:Q26,"×")</f>
        <v>0</v>
      </c>
      <c r="W25" s="93"/>
      <c r="X25" s="93">
        <f>Z25-H26-K26-N26</f>
        <v>4</v>
      </c>
      <c r="Y25" s="93"/>
      <c r="Z25" s="93">
        <f>F26+I26+L26</f>
        <v>6</v>
      </c>
      <c r="AA25" s="93"/>
      <c r="AB25" s="93"/>
      <c r="AC25" s="93"/>
      <c r="AE25" s="202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4"/>
      <c r="AR25" s="15"/>
      <c r="AS25" s="176"/>
      <c r="AT25" s="176"/>
      <c r="AU25" s="176"/>
      <c r="AV25" s="176"/>
      <c r="AW25" s="176"/>
      <c r="AX25" s="176"/>
      <c r="AY25" s="16"/>
      <c r="AZ25" s="145"/>
      <c r="BA25" s="146"/>
      <c r="BB25" s="146"/>
      <c r="BC25" s="146"/>
      <c r="BD25" s="146"/>
      <c r="BE25" s="146"/>
      <c r="BF25" s="146"/>
      <c r="BG25" s="146"/>
      <c r="BH25" s="15"/>
      <c r="BI25" s="176"/>
      <c r="BJ25" s="176"/>
      <c r="BK25" s="176"/>
      <c r="BL25" s="176"/>
      <c r="BM25" s="176"/>
      <c r="BN25" s="176"/>
      <c r="BO25" s="16"/>
      <c r="BP25" s="15"/>
      <c r="BQ25" s="176"/>
      <c r="BR25" s="176"/>
      <c r="BS25" s="176"/>
      <c r="BT25" s="176"/>
      <c r="BU25" s="176"/>
      <c r="BV25" s="176"/>
      <c r="BW25" s="17"/>
      <c r="BX25" s="159"/>
      <c r="BY25" s="160"/>
      <c r="BZ25" s="161"/>
      <c r="CA25" s="159"/>
      <c r="CB25" s="160"/>
      <c r="CC25" s="161"/>
      <c r="CD25" s="159"/>
      <c r="CE25" s="160"/>
      <c r="CF25" s="161"/>
      <c r="CG25" s="168"/>
      <c r="CH25" s="169"/>
      <c r="CI25" s="170"/>
      <c r="CJ25" s="175"/>
      <c r="CK25" s="176"/>
      <c r="CL25" s="177"/>
      <c r="CM25" s="159"/>
      <c r="CN25" s="160"/>
      <c r="CO25" s="161"/>
      <c r="CP25" s="184"/>
      <c r="CQ25" s="185"/>
      <c r="CR25" s="186"/>
      <c r="CS25" s="193"/>
      <c r="CT25" s="194"/>
      <c r="CU25" s="195"/>
    </row>
    <row r="26" spans="2:100" ht="12" customHeight="1">
      <c r="B26" s="81"/>
      <c r="C26" s="81"/>
      <c r="D26" s="81"/>
      <c r="E26" s="81"/>
      <c r="F26" s="25">
        <f>Q20</f>
        <v>2</v>
      </c>
      <c r="G26" s="23" t="s">
        <v>0</v>
      </c>
      <c r="H26" s="24">
        <f>O20</f>
        <v>2</v>
      </c>
      <c r="I26" s="25">
        <f>Q22</f>
        <v>3</v>
      </c>
      <c r="J26" s="23" t="s">
        <v>0</v>
      </c>
      <c r="K26" s="24">
        <f>O22</f>
        <v>0</v>
      </c>
      <c r="L26" s="25">
        <f>Q24</f>
        <v>1</v>
      </c>
      <c r="M26" s="23" t="s">
        <v>0</v>
      </c>
      <c r="N26" s="24">
        <f>O24</f>
        <v>0</v>
      </c>
      <c r="O26" s="98"/>
      <c r="P26" s="91"/>
      <c r="Q26" s="92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E26" s="196" t="s">
        <v>43</v>
      </c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8"/>
      <c r="AR26" s="173" t="str">
        <f>IF(AS28="","",IF(AS28&lt;AW28,"●",IF(AS28&gt;AW28,"○",IF(AS28=AW28,"△"))))</f>
        <v>○</v>
      </c>
      <c r="AS26" s="173"/>
      <c r="AT26" s="173"/>
      <c r="AU26" s="173"/>
      <c r="AV26" s="173"/>
      <c r="AW26" s="173"/>
      <c r="AX26" s="173"/>
      <c r="AY26" s="173"/>
      <c r="AZ26" s="173" t="str">
        <f>IF(BA28="","",IF(BA28&lt;BE28,"●",IF(BA28&gt;BE28,"○",IF(BA28=BE28,"△"))))</f>
        <v>●</v>
      </c>
      <c r="BA26" s="173"/>
      <c r="BB26" s="173"/>
      <c r="BC26" s="173"/>
      <c r="BD26" s="173"/>
      <c r="BE26" s="173"/>
      <c r="BF26" s="173"/>
      <c r="BG26" s="173"/>
      <c r="BH26" s="141"/>
      <c r="BI26" s="142"/>
      <c r="BJ26" s="142"/>
      <c r="BK26" s="142"/>
      <c r="BL26" s="142"/>
      <c r="BM26" s="142"/>
      <c r="BN26" s="142"/>
      <c r="BO26" s="142"/>
      <c r="BP26" s="147">
        <v>2</v>
      </c>
      <c r="BQ26" s="148"/>
      <c r="BR26" s="148"/>
      <c r="BS26" s="151" t="str">
        <f>IF(BQ28="","",IF(BQ28&lt;BU28,"●",IF(BQ28&gt;BU28,"○",IF(BQ28=BU28,"△"))))</f>
        <v>●</v>
      </c>
      <c r="BT26" s="151"/>
      <c r="BU26" s="8"/>
      <c r="BV26" s="8"/>
      <c r="BW26" s="9"/>
      <c r="BX26" s="153">
        <f>COUNTIF(AR26:BW27,"○")*1+COUNTIF(AR31:BW32,"○")*1</f>
        <v>3</v>
      </c>
      <c r="BY26" s="154"/>
      <c r="BZ26" s="155"/>
      <c r="CA26" s="153">
        <f>COUNTIF(AR26:BW27,"●")*1+COUNTIF(AR31:BW32,"●")*1</f>
        <v>2</v>
      </c>
      <c r="CB26" s="154"/>
      <c r="CC26" s="155"/>
      <c r="CD26" s="153">
        <f>COUNTIF(AR26:BW27,"△")*1+COUNTIF(AR31:BW32,"△")*1</f>
        <v>1</v>
      </c>
      <c r="CE26" s="154"/>
      <c r="CF26" s="155"/>
      <c r="CG26" s="162">
        <f>COUNTIF(AR26:BW27,"○")*3+COUNTIF(AR31:BW32,"△")*1+COUNTIF(AR31:BW32,"○")*3+COUNTIF(AR26:BW27,"△")*1</f>
        <v>10</v>
      </c>
      <c r="CH26" s="163"/>
      <c r="CI26" s="164"/>
      <c r="CJ26" s="171">
        <f>BM13+BM8+BM18+BQ28+BM23+BQ33</f>
        <v>11</v>
      </c>
      <c r="CK26" s="151"/>
      <c r="CL26" s="172"/>
      <c r="CM26" s="153">
        <f>BI13+BI18+BI8+BU28+BI23+BU33</f>
        <v>7</v>
      </c>
      <c r="CN26" s="154"/>
      <c r="CO26" s="155"/>
      <c r="CP26" s="205">
        <f>CJ26-CM26</f>
        <v>4</v>
      </c>
      <c r="CQ26" s="206"/>
      <c r="CR26" s="207"/>
      <c r="CS26" s="187">
        <v>1</v>
      </c>
      <c r="CT26" s="188"/>
      <c r="CU26" s="189"/>
    </row>
    <row r="27" spans="2:100" ht="12" customHeight="1">
      <c r="B27" s="1"/>
      <c r="C27" s="1"/>
      <c r="D27" s="1"/>
      <c r="E27" s="1"/>
      <c r="F27" s="5"/>
      <c r="G27" s="1"/>
      <c r="H27" s="5"/>
      <c r="I27" s="5"/>
      <c r="J27" s="1"/>
      <c r="K27" s="5"/>
      <c r="L27" s="5"/>
      <c r="M27" s="1"/>
      <c r="N27" s="5"/>
      <c r="O27" s="1"/>
      <c r="P27" s="1"/>
      <c r="Q27" s="1"/>
      <c r="R27" s="5"/>
      <c r="S27" s="5"/>
      <c r="T27" s="5"/>
      <c r="U27" s="5"/>
      <c r="V27" s="6"/>
      <c r="W27" s="6"/>
      <c r="X27" s="6"/>
      <c r="Y27" s="6"/>
      <c r="Z27" s="6"/>
      <c r="AA27" s="6"/>
      <c r="AB27" s="1"/>
      <c r="AC27" s="1"/>
      <c r="AE27" s="199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1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43"/>
      <c r="BI27" s="144"/>
      <c r="BJ27" s="144"/>
      <c r="BK27" s="144"/>
      <c r="BL27" s="144"/>
      <c r="BM27" s="144"/>
      <c r="BN27" s="144"/>
      <c r="BO27" s="144"/>
      <c r="BP27" s="149"/>
      <c r="BQ27" s="150"/>
      <c r="BR27" s="150"/>
      <c r="BS27" s="152"/>
      <c r="BT27" s="152"/>
      <c r="BU27" s="10"/>
      <c r="BV27" s="10"/>
      <c r="BW27" s="11"/>
      <c r="BX27" s="156"/>
      <c r="BY27" s="157"/>
      <c r="BZ27" s="158"/>
      <c r="CA27" s="156"/>
      <c r="CB27" s="157"/>
      <c r="CC27" s="158"/>
      <c r="CD27" s="156"/>
      <c r="CE27" s="157"/>
      <c r="CF27" s="158"/>
      <c r="CG27" s="165"/>
      <c r="CH27" s="166"/>
      <c r="CI27" s="167"/>
      <c r="CJ27" s="173"/>
      <c r="CK27" s="152"/>
      <c r="CL27" s="174"/>
      <c r="CM27" s="156"/>
      <c r="CN27" s="157"/>
      <c r="CO27" s="158"/>
      <c r="CP27" s="208"/>
      <c r="CQ27" s="209"/>
      <c r="CR27" s="210"/>
      <c r="CS27" s="190"/>
      <c r="CT27" s="191"/>
      <c r="CU27" s="192"/>
      <c r="CV27" s="59" t="s">
        <v>49</v>
      </c>
    </row>
    <row r="28" spans="2:100" ht="12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05" t="s">
        <v>47</v>
      </c>
      <c r="W28" s="105"/>
      <c r="X28" s="105"/>
      <c r="Y28" s="105"/>
      <c r="Z28" s="105"/>
      <c r="AA28" s="105"/>
      <c r="AB28" s="1"/>
      <c r="AC28" s="1"/>
      <c r="AD28" s="1"/>
      <c r="AE28" s="199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1"/>
      <c r="AR28" s="12"/>
      <c r="AS28" s="152">
        <f>IF(BM8="","",BM8)</f>
        <v>2</v>
      </c>
      <c r="AT28" s="152"/>
      <c r="AU28" s="152" t="s">
        <v>39</v>
      </c>
      <c r="AV28" s="152"/>
      <c r="AW28" s="152">
        <f>IF(BI8="","",BI8)</f>
        <v>0</v>
      </c>
      <c r="AX28" s="152"/>
      <c r="AY28" s="13"/>
      <c r="AZ28" s="12"/>
      <c r="BA28" s="152">
        <f>IF(BM18="","",BM18)</f>
        <v>2</v>
      </c>
      <c r="BB28" s="152"/>
      <c r="BC28" s="152" t="s">
        <v>39</v>
      </c>
      <c r="BD28" s="152"/>
      <c r="BE28" s="152">
        <f>IF(BI18="","",BI18)</f>
        <v>3</v>
      </c>
      <c r="BF28" s="152"/>
      <c r="BG28" s="13"/>
      <c r="BH28" s="143"/>
      <c r="BI28" s="144"/>
      <c r="BJ28" s="144"/>
      <c r="BK28" s="144"/>
      <c r="BL28" s="144"/>
      <c r="BM28" s="144"/>
      <c r="BN28" s="144"/>
      <c r="BO28" s="144"/>
      <c r="BP28" s="12"/>
      <c r="BQ28" s="152">
        <v>1</v>
      </c>
      <c r="BR28" s="152"/>
      <c r="BS28" s="152" t="s">
        <v>39</v>
      </c>
      <c r="BT28" s="152"/>
      <c r="BU28" s="152">
        <v>2</v>
      </c>
      <c r="BV28" s="152"/>
      <c r="BW28" s="14"/>
      <c r="BX28" s="156"/>
      <c r="BY28" s="157"/>
      <c r="BZ28" s="158"/>
      <c r="CA28" s="156"/>
      <c r="CB28" s="157"/>
      <c r="CC28" s="158"/>
      <c r="CD28" s="156"/>
      <c r="CE28" s="157"/>
      <c r="CF28" s="158"/>
      <c r="CG28" s="165"/>
      <c r="CH28" s="166"/>
      <c r="CI28" s="167"/>
      <c r="CJ28" s="173"/>
      <c r="CK28" s="152"/>
      <c r="CL28" s="174"/>
      <c r="CM28" s="156"/>
      <c r="CN28" s="157"/>
      <c r="CO28" s="158"/>
      <c r="CP28" s="208"/>
      <c r="CQ28" s="209"/>
      <c r="CR28" s="210"/>
      <c r="CS28" s="190"/>
      <c r="CT28" s="191"/>
      <c r="CU28" s="192"/>
      <c r="CV28" s="60"/>
    </row>
    <row r="29" spans="2:100" ht="12" customHeight="1">
      <c r="B29" s="100">
        <v>43120</v>
      </c>
      <c r="C29" s="78"/>
      <c r="D29" s="78"/>
      <c r="E29" s="78"/>
      <c r="F29" s="78" t="s">
        <v>6</v>
      </c>
      <c r="G29" s="78"/>
      <c r="I29" s="2">
        <v>25.024305555555557</v>
      </c>
      <c r="M29" s="78" t="s">
        <v>17</v>
      </c>
      <c r="N29" s="78"/>
      <c r="O29" s="78"/>
      <c r="P29" s="78"/>
      <c r="Q29" s="78"/>
      <c r="R29" s="78"/>
      <c r="S29" s="78"/>
      <c r="T29" s="78"/>
      <c r="U29" s="78"/>
      <c r="V29" s="106"/>
      <c r="W29" s="106"/>
      <c r="X29" s="106"/>
      <c r="Y29" s="106"/>
      <c r="Z29" s="106"/>
      <c r="AA29" s="106"/>
      <c r="AE29" s="199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1"/>
      <c r="AR29" s="12"/>
      <c r="AS29" s="152"/>
      <c r="AT29" s="152"/>
      <c r="AU29" s="152"/>
      <c r="AV29" s="152"/>
      <c r="AW29" s="152"/>
      <c r="AX29" s="152"/>
      <c r="AY29" s="13"/>
      <c r="AZ29" s="12"/>
      <c r="BA29" s="152"/>
      <c r="BB29" s="152"/>
      <c r="BC29" s="152"/>
      <c r="BD29" s="152"/>
      <c r="BE29" s="152"/>
      <c r="BF29" s="152"/>
      <c r="BG29" s="13"/>
      <c r="BH29" s="143"/>
      <c r="BI29" s="144"/>
      <c r="BJ29" s="144"/>
      <c r="BK29" s="144"/>
      <c r="BL29" s="144"/>
      <c r="BM29" s="144"/>
      <c r="BN29" s="144"/>
      <c r="BO29" s="144"/>
      <c r="BP29" s="12"/>
      <c r="BQ29" s="152"/>
      <c r="BR29" s="152"/>
      <c r="BS29" s="152"/>
      <c r="BT29" s="152"/>
      <c r="BU29" s="152"/>
      <c r="BV29" s="152"/>
      <c r="BW29" s="14"/>
      <c r="BX29" s="156"/>
      <c r="BY29" s="157"/>
      <c r="BZ29" s="158"/>
      <c r="CA29" s="156"/>
      <c r="CB29" s="157"/>
      <c r="CC29" s="158"/>
      <c r="CD29" s="156"/>
      <c r="CE29" s="157"/>
      <c r="CF29" s="158"/>
      <c r="CG29" s="165"/>
      <c r="CH29" s="166"/>
      <c r="CI29" s="167"/>
      <c r="CJ29" s="173"/>
      <c r="CK29" s="152"/>
      <c r="CL29" s="174"/>
      <c r="CM29" s="156"/>
      <c r="CN29" s="157"/>
      <c r="CO29" s="158"/>
      <c r="CP29" s="208"/>
      <c r="CQ29" s="209"/>
      <c r="CR29" s="210"/>
      <c r="CS29" s="190"/>
      <c r="CT29" s="191"/>
      <c r="CU29" s="192"/>
      <c r="CV29" s="60"/>
    </row>
    <row r="30" spans="2:100" ht="12" customHeight="1">
      <c r="B30" s="3" t="s">
        <v>4</v>
      </c>
      <c r="C30" s="101" t="s">
        <v>1</v>
      </c>
      <c r="D30" s="101"/>
      <c r="E30" s="101"/>
      <c r="F30" s="101"/>
      <c r="G30" s="81" t="s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101" t="s">
        <v>3</v>
      </c>
      <c r="T30" s="101"/>
      <c r="U30" s="101"/>
      <c r="V30" s="101"/>
      <c r="W30" s="101"/>
      <c r="X30" s="101"/>
      <c r="Y30" s="101"/>
      <c r="Z30" s="101"/>
      <c r="AE30" s="199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1"/>
      <c r="AR30" s="15"/>
      <c r="AS30" s="176"/>
      <c r="AT30" s="176"/>
      <c r="AU30" s="176"/>
      <c r="AV30" s="176"/>
      <c r="AW30" s="176"/>
      <c r="AX30" s="176"/>
      <c r="AY30" s="16"/>
      <c r="AZ30" s="15"/>
      <c r="BA30" s="176"/>
      <c r="BB30" s="176"/>
      <c r="BC30" s="176"/>
      <c r="BD30" s="176"/>
      <c r="BE30" s="176"/>
      <c r="BF30" s="176"/>
      <c r="BG30" s="16"/>
      <c r="BH30" s="143"/>
      <c r="BI30" s="144"/>
      <c r="BJ30" s="144"/>
      <c r="BK30" s="144"/>
      <c r="BL30" s="144"/>
      <c r="BM30" s="144"/>
      <c r="BN30" s="144"/>
      <c r="BO30" s="144"/>
      <c r="BP30" s="15"/>
      <c r="BQ30" s="176"/>
      <c r="BR30" s="176"/>
      <c r="BS30" s="176"/>
      <c r="BT30" s="176"/>
      <c r="BU30" s="176"/>
      <c r="BV30" s="176"/>
      <c r="BW30" s="17"/>
      <c r="BX30" s="156"/>
      <c r="BY30" s="157"/>
      <c r="BZ30" s="158"/>
      <c r="CA30" s="156"/>
      <c r="CB30" s="157"/>
      <c r="CC30" s="158"/>
      <c r="CD30" s="156"/>
      <c r="CE30" s="157"/>
      <c r="CF30" s="158"/>
      <c r="CG30" s="165"/>
      <c r="CH30" s="166"/>
      <c r="CI30" s="167"/>
      <c r="CJ30" s="173"/>
      <c r="CK30" s="152"/>
      <c r="CL30" s="174"/>
      <c r="CM30" s="156"/>
      <c r="CN30" s="157"/>
      <c r="CO30" s="158"/>
      <c r="CP30" s="208"/>
      <c r="CQ30" s="209"/>
      <c r="CR30" s="210"/>
      <c r="CS30" s="190"/>
      <c r="CT30" s="191"/>
      <c r="CU30" s="192"/>
      <c r="CV30" s="60"/>
    </row>
    <row r="31" spans="2:100" ht="12" customHeight="1">
      <c r="B31" s="3">
        <v>1</v>
      </c>
      <c r="C31" s="102">
        <v>0.3888888888888889</v>
      </c>
      <c r="D31" s="102"/>
      <c r="E31" s="102"/>
      <c r="F31" s="102"/>
      <c r="G31" s="103" t="str">
        <f>DBCS(B7)</f>
        <v>芽室ＦＣ</v>
      </c>
      <c r="H31" s="104"/>
      <c r="I31" s="104"/>
      <c r="J31" s="104"/>
      <c r="K31" s="104"/>
      <c r="L31" s="104" t="s">
        <v>5</v>
      </c>
      <c r="M31" s="104"/>
      <c r="N31" s="104" t="str">
        <f>DBCS(B9)</f>
        <v>ＪＡＭＩＲＡ</v>
      </c>
      <c r="O31" s="104"/>
      <c r="P31" s="104"/>
      <c r="Q31" s="104"/>
      <c r="R31" s="80"/>
      <c r="S31" s="81" t="str">
        <f>G32</f>
        <v>丑年会</v>
      </c>
      <c r="T31" s="81"/>
      <c r="U31" s="81"/>
      <c r="V31" s="81"/>
      <c r="W31" s="99" t="str">
        <f>DBCS(N36)</f>
        <v>チキチキボーン</v>
      </c>
      <c r="X31" s="99"/>
      <c r="Y31" s="99"/>
      <c r="Z31" s="99"/>
      <c r="AE31" s="199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1"/>
      <c r="AR31" s="173" t="str">
        <f>IF(AS33="","",IF(AS33&lt;AW33,"●",IF(AS33&gt;AW33,"○",IF(AS33=AW33,"△"))))</f>
        <v>△</v>
      </c>
      <c r="AS31" s="173"/>
      <c r="AT31" s="173"/>
      <c r="AU31" s="173"/>
      <c r="AV31" s="173"/>
      <c r="AW31" s="173"/>
      <c r="AX31" s="173"/>
      <c r="AY31" s="173"/>
      <c r="AZ31" s="173" t="str">
        <f>IF(BA33="","",IF(BA33&lt;BE33,"●",IF(BA33&gt;BE33,"○",IF(BA33=BE33,"△"))))</f>
        <v>○</v>
      </c>
      <c r="BA31" s="173"/>
      <c r="BB31" s="173"/>
      <c r="BC31" s="173"/>
      <c r="BD31" s="173"/>
      <c r="BE31" s="173"/>
      <c r="BF31" s="173"/>
      <c r="BG31" s="173"/>
      <c r="BH31" s="143"/>
      <c r="BI31" s="144"/>
      <c r="BJ31" s="144"/>
      <c r="BK31" s="144"/>
      <c r="BL31" s="144"/>
      <c r="BM31" s="144"/>
      <c r="BN31" s="144"/>
      <c r="BO31" s="144"/>
      <c r="BP31" s="147">
        <v>8</v>
      </c>
      <c r="BQ31" s="148"/>
      <c r="BR31" s="148"/>
      <c r="BS31" s="151" t="str">
        <f>IF(BQ33="","",IF(BQ33&lt;BU33,"●",IF(BQ33&gt;BU33,"○",IF(BQ33=BU33,"△"))))</f>
        <v>○</v>
      </c>
      <c r="BT31" s="151"/>
      <c r="BU31" s="8"/>
      <c r="BV31" s="8"/>
      <c r="BW31" s="9"/>
      <c r="BX31" s="156"/>
      <c r="BY31" s="157"/>
      <c r="BZ31" s="158"/>
      <c r="CA31" s="156"/>
      <c r="CB31" s="157"/>
      <c r="CC31" s="158"/>
      <c r="CD31" s="156"/>
      <c r="CE31" s="157"/>
      <c r="CF31" s="158"/>
      <c r="CG31" s="165"/>
      <c r="CH31" s="166"/>
      <c r="CI31" s="167"/>
      <c r="CJ31" s="173"/>
      <c r="CK31" s="152"/>
      <c r="CL31" s="174"/>
      <c r="CM31" s="156"/>
      <c r="CN31" s="157"/>
      <c r="CO31" s="158"/>
      <c r="CP31" s="208"/>
      <c r="CQ31" s="209"/>
      <c r="CR31" s="210"/>
      <c r="CS31" s="190"/>
      <c r="CT31" s="191"/>
      <c r="CU31" s="192"/>
      <c r="CV31" s="60"/>
    </row>
    <row r="32" spans="2:100" ht="12" customHeight="1">
      <c r="B32" s="3">
        <v>2</v>
      </c>
      <c r="C32" s="109">
        <v>0.40625</v>
      </c>
      <c r="D32" s="109"/>
      <c r="E32" s="109"/>
      <c r="F32" s="109"/>
      <c r="G32" s="103" t="str">
        <f>DBCS(B11)</f>
        <v>丑年会</v>
      </c>
      <c r="H32" s="104"/>
      <c r="I32" s="104"/>
      <c r="J32" s="104"/>
      <c r="K32" s="104"/>
      <c r="L32" s="104" t="s">
        <v>5</v>
      </c>
      <c r="M32" s="104"/>
      <c r="N32" s="104" t="str">
        <f>DBCS(B13)</f>
        <v>チキチキボーン</v>
      </c>
      <c r="O32" s="104"/>
      <c r="P32" s="104"/>
      <c r="Q32" s="104"/>
      <c r="R32" s="80"/>
      <c r="S32" s="81" t="str">
        <f>DBCS(G31)</f>
        <v>芽室ＦＣ</v>
      </c>
      <c r="T32" s="81"/>
      <c r="U32" s="81"/>
      <c r="V32" s="81"/>
      <c r="W32" s="81" t="str">
        <f t="shared" ref="W32:W36" si="20">DBCS(N31)</f>
        <v>ＪＡＭＩＲＡ</v>
      </c>
      <c r="X32" s="81"/>
      <c r="Y32" s="81"/>
      <c r="Z32" s="81"/>
      <c r="AE32" s="199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1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43"/>
      <c r="BI32" s="144"/>
      <c r="BJ32" s="144"/>
      <c r="BK32" s="144"/>
      <c r="BL32" s="144"/>
      <c r="BM32" s="144"/>
      <c r="BN32" s="144"/>
      <c r="BO32" s="144"/>
      <c r="BP32" s="149"/>
      <c r="BQ32" s="150"/>
      <c r="BR32" s="150"/>
      <c r="BS32" s="152"/>
      <c r="BT32" s="152"/>
      <c r="BU32" s="10"/>
      <c r="BV32" s="10"/>
      <c r="BW32" s="11"/>
      <c r="BX32" s="156"/>
      <c r="BY32" s="157"/>
      <c r="BZ32" s="158"/>
      <c r="CA32" s="156"/>
      <c r="CB32" s="157"/>
      <c r="CC32" s="158"/>
      <c r="CD32" s="156"/>
      <c r="CE32" s="157"/>
      <c r="CF32" s="158"/>
      <c r="CG32" s="165"/>
      <c r="CH32" s="166"/>
      <c r="CI32" s="167"/>
      <c r="CJ32" s="173"/>
      <c r="CK32" s="152"/>
      <c r="CL32" s="174"/>
      <c r="CM32" s="156"/>
      <c r="CN32" s="157"/>
      <c r="CO32" s="158"/>
      <c r="CP32" s="208"/>
      <c r="CQ32" s="209"/>
      <c r="CR32" s="210"/>
      <c r="CS32" s="190"/>
      <c r="CT32" s="191"/>
      <c r="CU32" s="192"/>
      <c r="CV32" s="60"/>
    </row>
    <row r="33" spans="2:100" ht="12" customHeight="1">
      <c r="B33" s="3">
        <v>3</v>
      </c>
      <c r="C33" s="102">
        <v>0.4236111111111111</v>
      </c>
      <c r="D33" s="102"/>
      <c r="E33" s="102"/>
      <c r="F33" s="102"/>
      <c r="G33" s="103" t="str">
        <f>DBCS(B9)</f>
        <v>ＪＡＭＩＲＡ</v>
      </c>
      <c r="H33" s="104"/>
      <c r="I33" s="104"/>
      <c r="J33" s="104"/>
      <c r="K33" s="104"/>
      <c r="L33" s="104" t="s">
        <v>5</v>
      </c>
      <c r="M33" s="104"/>
      <c r="N33" s="107" t="str">
        <f>DBCS(B11)</f>
        <v>丑年会</v>
      </c>
      <c r="O33" s="107"/>
      <c r="P33" s="107"/>
      <c r="Q33" s="107"/>
      <c r="R33" s="108"/>
      <c r="S33" s="81" t="str">
        <f>G34</f>
        <v>芽室ＦＣ</v>
      </c>
      <c r="T33" s="81"/>
      <c r="U33" s="81"/>
      <c r="V33" s="81"/>
      <c r="W33" s="99" t="str">
        <f t="shared" si="20"/>
        <v>チキチキボーン</v>
      </c>
      <c r="X33" s="99"/>
      <c r="Y33" s="99"/>
      <c r="Z33" s="99"/>
      <c r="AE33" s="199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1"/>
      <c r="AR33" s="12"/>
      <c r="AS33" s="152">
        <f>IF(BM13="","",BM13)</f>
        <v>2</v>
      </c>
      <c r="AT33" s="152"/>
      <c r="AU33" s="152" t="s">
        <v>39</v>
      </c>
      <c r="AV33" s="152"/>
      <c r="AW33" s="152">
        <f>IF(BI13="","",BI13)</f>
        <v>2</v>
      </c>
      <c r="AX33" s="152"/>
      <c r="AY33" s="13"/>
      <c r="AZ33" s="12"/>
      <c r="BA33" s="152">
        <f>IF(BM23="","",BM23)</f>
        <v>3</v>
      </c>
      <c r="BB33" s="152"/>
      <c r="BC33" s="152" t="s">
        <v>39</v>
      </c>
      <c r="BD33" s="152"/>
      <c r="BE33" s="152">
        <f>IF(BI23="","",BI23)</f>
        <v>0</v>
      </c>
      <c r="BF33" s="152"/>
      <c r="BG33" s="13"/>
      <c r="BH33" s="143"/>
      <c r="BI33" s="144"/>
      <c r="BJ33" s="144"/>
      <c r="BK33" s="144"/>
      <c r="BL33" s="144"/>
      <c r="BM33" s="144"/>
      <c r="BN33" s="144"/>
      <c r="BO33" s="144"/>
      <c r="BP33" s="12"/>
      <c r="BQ33" s="152">
        <v>1</v>
      </c>
      <c r="BR33" s="152"/>
      <c r="BS33" s="152" t="s">
        <v>39</v>
      </c>
      <c r="BT33" s="152"/>
      <c r="BU33" s="152">
        <v>0</v>
      </c>
      <c r="BV33" s="152"/>
      <c r="BW33" s="14"/>
      <c r="BX33" s="156"/>
      <c r="BY33" s="157"/>
      <c r="BZ33" s="158"/>
      <c r="CA33" s="156"/>
      <c r="CB33" s="157"/>
      <c r="CC33" s="158"/>
      <c r="CD33" s="156"/>
      <c r="CE33" s="157"/>
      <c r="CF33" s="158"/>
      <c r="CG33" s="165"/>
      <c r="CH33" s="166"/>
      <c r="CI33" s="167"/>
      <c r="CJ33" s="173"/>
      <c r="CK33" s="152"/>
      <c r="CL33" s="174"/>
      <c r="CM33" s="156"/>
      <c r="CN33" s="157"/>
      <c r="CO33" s="158"/>
      <c r="CP33" s="208"/>
      <c r="CQ33" s="209"/>
      <c r="CR33" s="210"/>
      <c r="CS33" s="190"/>
      <c r="CT33" s="191"/>
      <c r="CU33" s="192"/>
      <c r="CV33" s="60"/>
    </row>
    <row r="34" spans="2:100" ht="12" customHeight="1">
      <c r="B34" s="3">
        <v>4</v>
      </c>
      <c r="C34" s="102">
        <v>0.44097222222222199</v>
      </c>
      <c r="D34" s="102"/>
      <c r="E34" s="102"/>
      <c r="F34" s="102"/>
      <c r="G34" s="103" t="str">
        <f>DBCS(B7)</f>
        <v>芽室ＦＣ</v>
      </c>
      <c r="H34" s="104"/>
      <c r="I34" s="104"/>
      <c r="J34" s="104"/>
      <c r="K34" s="104"/>
      <c r="L34" s="104" t="s">
        <v>5</v>
      </c>
      <c r="M34" s="104"/>
      <c r="N34" s="104" t="str">
        <f>DBCS(B13)</f>
        <v>チキチキボーン</v>
      </c>
      <c r="O34" s="104"/>
      <c r="P34" s="104"/>
      <c r="Q34" s="104"/>
      <c r="R34" s="80"/>
      <c r="S34" s="81" t="str">
        <f t="shared" ref="S34:S36" si="21">DBCS(G33)</f>
        <v>ＪＡＭＩＲＡ</v>
      </c>
      <c r="T34" s="81"/>
      <c r="U34" s="81"/>
      <c r="V34" s="81"/>
      <c r="W34" s="81" t="str">
        <f t="shared" si="20"/>
        <v>丑年会</v>
      </c>
      <c r="X34" s="81"/>
      <c r="Y34" s="81"/>
      <c r="Z34" s="81"/>
      <c r="AE34" s="199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1"/>
      <c r="AR34" s="12"/>
      <c r="AS34" s="152"/>
      <c r="AT34" s="152"/>
      <c r="AU34" s="152"/>
      <c r="AV34" s="152"/>
      <c r="AW34" s="152"/>
      <c r="AX34" s="152"/>
      <c r="AY34" s="13"/>
      <c r="AZ34" s="12"/>
      <c r="BA34" s="152"/>
      <c r="BB34" s="152"/>
      <c r="BC34" s="152"/>
      <c r="BD34" s="152"/>
      <c r="BE34" s="152"/>
      <c r="BF34" s="152"/>
      <c r="BG34" s="13"/>
      <c r="BH34" s="143"/>
      <c r="BI34" s="144"/>
      <c r="BJ34" s="144"/>
      <c r="BK34" s="144"/>
      <c r="BL34" s="144"/>
      <c r="BM34" s="144"/>
      <c r="BN34" s="144"/>
      <c r="BO34" s="144"/>
      <c r="BP34" s="12"/>
      <c r="BQ34" s="152"/>
      <c r="BR34" s="152"/>
      <c r="BS34" s="152"/>
      <c r="BT34" s="152"/>
      <c r="BU34" s="152"/>
      <c r="BV34" s="152"/>
      <c r="BW34" s="14"/>
      <c r="BX34" s="156"/>
      <c r="BY34" s="157"/>
      <c r="BZ34" s="158"/>
      <c r="CA34" s="156"/>
      <c r="CB34" s="157"/>
      <c r="CC34" s="158"/>
      <c r="CD34" s="156"/>
      <c r="CE34" s="157"/>
      <c r="CF34" s="158"/>
      <c r="CG34" s="165"/>
      <c r="CH34" s="166"/>
      <c r="CI34" s="167"/>
      <c r="CJ34" s="173"/>
      <c r="CK34" s="152"/>
      <c r="CL34" s="174"/>
      <c r="CM34" s="156"/>
      <c r="CN34" s="157"/>
      <c r="CO34" s="158"/>
      <c r="CP34" s="208"/>
      <c r="CQ34" s="209"/>
      <c r="CR34" s="210"/>
      <c r="CS34" s="190"/>
      <c r="CT34" s="191"/>
      <c r="CU34" s="192"/>
      <c r="CV34" s="60"/>
    </row>
    <row r="35" spans="2:100" ht="12" customHeight="1">
      <c r="B35" s="3">
        <v>5</v>
      </c>
      <c r="C35" s="109">
        <v>0.45833333333333298</v>
      </c>
      <c r="D35" s="109"/>
      <c r="E35" s="109"/>
      <c r="F35" s="109"/>
      <c r="G35" s="110" t="str">
        <f>DBCS(B7)</f>
        <v>芽室ＦＣ</v>
      </c>
      <c r="H35" s="107"/>
      <c r="I35" s="107"/>
      <c r="J35" s="107"/>
      <c r="K35" s="107"/>
      <c r="L35" s="104" t="s">
        <v>5</v>
      </c>
      <c r="M35" s="104"/>
      <c r="N35" s="104" t="str">
        <f>DBCS(B11)</f>
        <v>丑年会</v>
      </c>
      <c r="O35" s="104"/>
      <c r="P35" s="104"/>
      <c r="Q35" s="104"/>
      <c r="R35" s="80"/>
      <c r="S35" s="81" t="str">
        <f>G36</f>
        <v>ＪＡＭＩＲＡ</v>
      </c>
      <c r="T35" s="81"/>
      <c r="U35" s="81"/>
      <c r="V35" s="81"/>
      <c r="W35" s="99" t="str">
        <f t="shared" si="20"/>
        <v>チキチキボーン</v>
      </c>
      <c r="X35" s="99"/>
      <c r="Y35" s="99"/>
      <c r="Z35" s="99"/>
      <c r="AE35" s="202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4"/>
      <c r="AR35" s="15"/>
      <c r="AS35" s="176"/>
      <c r="AT35" s="176"/>
      <c r="AU35" s="176"/>
      <c r="AV35" s="176"/>
      <c r="AW35" s="176"/>
      <c r="AX35" s="176"/>
      <c r="AY35" s="16"/>
      <c r="AZ35" s="15"/>
      <c r="BA35" s="176"/>
      <c r="BB35" s="176"/>
      <c r="BC35" s="176"/>
      <c r="BD35" s="176"/>
      <c r="BE35" s="176"/>
      <c r="BF35" s="176"/>
      <c r="BG35" s="16"/>
      <c r="BH35" s="145"/>
      <c r="BI35" s="146"/>
      <c r="BJ35" s="146"/>
      <c r="BK35" s="146"/>
      <c r="BL35" s="146"/>
      <c r="BM35" s="146"/>
      <c r="BN35" s="146"/>
      <c r="BO35" s="146"/>
      <c r="BP35" s="15"/>
      <c r="BQ35" s="176"/>
      <c r="BR35" s="176"/>
      <c r="BS35" s="176"/>
      <c r="BT35" s="176"/>
      <c r="BU35" s="176"/>
      <c r="BV35" s="176"/>
      <c r="BW35" s="17"/>
      <c r="BX35" s="159"/>
      <c r="BY35" s="160"/>
      <c r="BZ35" s="161"/>
      <c r="CA35" s="159"/>
      <c r="CB35" s="160"/>
      <c r="CC35" s="161"/>
      <c r="CD35" s="159"/>
      <c r="CE35" s="160"/>
      <c r="CF35" s="161"/>
      <c r="CG35" s="168"/>
      <c r="CH35" s="169"/>
      <c r="CI35" s="170"/>
      <c r="CJ35" s="175"/>
      <c r="CK35" s="176"/>
      <c r="CL35" s="177"/>
      <c r="CM35" s="159"/>
      <c r="CN35" s="160"/>
      <c r="CO35" s="161"/>
      <c r="CP35" s="211"/>
      <c r="CQ35" s="212"/>
      <c r="CR35" s="213"/>
      <c r="CS35" s="193"/>
      <c r="CT35" s="194"/>
      <c r="CU35" s="195"/>
      <c r="CV35" s="60"/>
    </row>
    <row r="36" spans="2:100" ht="12" customHeight="1">
      <c r="B36" s="3">
        <v>6</v>
      </c>
      <c r="C36" s="102">
        <v>0.47569444444444398</v>
      </c>
      <c r="D36" s="102"/>
      <c r="E36" s="102"/>
      <c r="F36" s="102"/>
      <c r="G36" s="103" t="str">
        <f>DBCS(B9)</f>
        <v>ＪＡＭＩＲＡ</v>
      </c>
      <c r="H36" s="104"/>
      <c r="I36" s="104"/>
      <c r="J36" s="104"/>
      <c r="K36" s="104"/>
      <c r="L36" s="104" t="s">
        <v>5</v>
      </c>
      <c r="M36" s="104"/>
      <c r="N36" s="104" t="str">
        <f>DBCS(B13)</f>
        <v>チキチキボーン</v>
      </c>
      <c r="O36" s="104"/>
      <c r="P36" s="104"/>
      <c r="Q36" s="104"/>
      <c r="R36" s="80"/>
      <c r="S36" s="81" t="str">
        <f t="shared" si="21"/>
        <v>芽室ＦＣ</v>
      </c>
      <c r="T36" s="81"/>
      <c r="U36" s="81"/>
      <c r="V36" s="81"/>
      <c r="W36" s="81" t="str">
        <f t="shared" si="20"/>
        <v>丑年会</v>
      </c>
      <c r="X36" s="81"/>
      <c r="Y36" s="81"/>
      <c r="Z36" s="81"/>
      <c r="AE36" s="196" t="s">
        <v>44</v>
      </c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8"/>
      <c r="AR36" s="173" t="str">
        <f>IF(AS38="","",IF(AS38&lt;AW38,"●",IF(AS38&gt;AW38,"○",IF(AS38=AW38,"△"))))</f>
        <v>○</v>
      </c>
      <c r="AS36" s="173"/>
      <c r="AT36" s="173"/>
      <c r="AU36" s="173"/>
      <c r="AV36" s="173"/>
      <c r="AW36" s="173"/>
      <c r="AX36" s="173"/>
      <c r="AY36" s="173"/>
      <c r="AZ36" s="173" t="str">
        <f>IF(BA38="","",IF(BA38&lt;BE38,"●",IF(BA38&gt;BE38,"○",IF(BA38=BE38,"△"))))</f>
        <v>△</v>
      </c>
      <c r="BA36" s="173"/>
      <c r="BB36" s="173"/>
      <c r="BC36" s="173"/>
      <c r="BD36" s="173"/>
      <c r="BE36" s="173"/>
      <c r="BF36" s="173"/>
      <c r="BG36" s="173"/>
      <c r="BH36" s="173" t="str">
        <f>IF(BI38="","",IF(BI38&lt;BM38,"●",IF(BI38&gt;BM38,"○",IF(BI38=BM38,"△"))))</f>
        <v>○</v>
      </c>
      <c r="BI36" s="173"/>
      <c r="BJ36" s="173"/>
      <c r="BK36" s="173"/>
      <c r="BL36" s="173"/>
      <c r="BM36" s="173"/>
      <c r="BN36" s="173"/>
      <c r="BO36" s="173"/>
      <c r="BP36" s="141"/>
      <c r="BQ36" s="142"/>
      <c r="BR36" s="142"/>
      <c r="BS36" s="142"/>
      <c r="BT36" s="142"/>
      <c r="BU36" s="142"/>
      <c r="BV36" s="142"/>
      <c r="BW36" s="142"/>
      <c r="BX36" s="153">
        <f>COUNTIF(AR36:BW37,"○")*1+COUNTIF(AR41:BW42,"○")*1</f>
        <v>3</v>
      </c>
      <c r="BY36" s="154"/>
      <c r="BZ36" s="155"/>
      <c r="CA36" s="153">
        <f>COUNTIF(AR36:BW37,"●")*1+COUNTIF(AR41:BW42,"●")*1</f>
        <v>2</v>
      </c>
      <c r="CB36" s="154"/>
      <c r="CC36" s="155"/>
      <c r="CD36" s="153">
        <f>COUNTIF(AR36:BW37,"△")*1+COUNTIF(AR41:BW42,"△")*1</f>
        <v>1</v>
      </c>
      <c r="CE36" s="154"/>
      <c r="CF36" s="155"/>
      <c r="CG36" s="162">
        <f>COUNTIF(AR36:BW37,"○")*3+COUNTIF(AR41:BW42,"△")*1+COUNTIF(AR41:BW42,"○")*3+COUNTIF(AR36:BW37,"△")*1</f>
        <v>10</v>
      </c>
      <c r="CH36" s="163"/>
      <c r="CI36" s="164"/>
      <c r="CJ36" s="171">
        <f>BU13+BU8+BU18+BU28+BU23+BU33</f>
        <v>11</v>
      </c>
      <c r="CK36" s="151"/>
      <c r="CL36" s="172"/>
      <c r="CM36" s="153">
        <f>BQ8+BQ13+BQ23+BQ33+BQ18+BQ28</f>
        <v>8</v>
      </c>
      <c r="CN36" s="154"/>
      <c r="CO36" s="155"/>
      <c r="CP36" s="205">
        <f>CJ36-CM36</f>
        <v>3</v>
      </c>
      <c r="CQ36" s="206"/>
      <c r="CR36" s="207"/>
      <c r="CS36" s="187">
        <v>2</v>
      </c>
      <c r="CT36" s="188"/>
      <c r="CU36" s="189"/>
      <c r="CV36" s="60"/>
    </row>
    <row r="37" spans="2:100" ht="12" customHeight="1">
      <c r="B37" s="1"/>
      <c r="C37" s="4"/>
      <c r="D37" s="4"/>
      <c r="E37" s="4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E37" s="199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1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43"/>
      <c r="BQ37" s="144"/>
      <c r="BR37" s="144"/>
      <c r="BS37" s="144"/>
      <c r="BT37" s="144"/>
      <c r="BU37" s="144"/>
      <c r="BV37" s="144"/>
      <c r="BW37" s="144"/>
      <c r="BX37" s="156"/>
      <c r="BY37" s="157"/>
      <c r="BZ37" s="158"/>
      <c r="CA37" s="156"/>
      <c r="CB37" s="157"/>
      <c r="CC37" s="158"/>
      <c r="CD37" s="156"/>
      <c r="CE37" s="157"/>
      <c r="CF37" s="158"/>
      <c r="CG37" s="165"/>
      <c r="CH37" s="166"/>
      <c r="CI37" s="167"/>
      <c r="CJ37" s="173"/>
      <c r="CK37" s="152"/>
      <c r="CL37" s="174"/>
      <c r="CM37" s="156"/>
      <c r="CN37" s="157"/>
      <c r="CO37" s="158"/>
      <c r="CP37" s="208"/>
      <c r="CQ37" s="209"/>
      <c r="CR37" s="210"/>
      <c r="CS37" s="190"/>
      <c r="CT37" s="191"/>
      <c r="CU37" s="192"/>
      <c r="CV37" s="60"/>
    </row>
    <row r="38" spans="2:100" ht="12" customHeight="1">
      <c r="B38" s="100">
        <v>43134</v>
      </c>
      <c r="C38" s="78"/>
      <c r="D38" s="78"/>
      <c r="E38" s="78"/>
      <c r="F38" s="78" t="s">
        <v>15</v>
      </c>
      <c r="G38" s="78"/>
      <c r="H38" s="1"/>
      <c r="I38" s="2">
        <v>25.017361111111111</v>
      </c>
      <c r="J38" s="1"/>
      <c r="K38" s="1"/>
      <c r="L38" s="1"/>
      <c r="M38" s="78" t="s">
        <v>17</v>
      </c>
      <c r="N38" s="78"/>
      <c r="O38" s="78"/>
      <c r="P38" s="78"/>
      <c r="Q38" s="78"/>
      <c r="R38" s="78"/>
      <c r="S38" s="78"/>
      <c r="T38" s="78"/>
      <c r="U38" s="78"/>
      <c r="V38" s="1"/>
      <c r="W38" s="1"/>
      <c r="X38" s="1"/>
      <c r="Y38" s="1"/>
      <c r="Z38" s="1"/>
      <c r="AE38" s="199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1"/>
      <c r="AR38" s="12"/>
      <c r="AS38" s="152">
        <f>IF(BU8="","",BU8)</f>
        <v>2</v>
      </c>
      <c r="AT38" s="152"/>
      <c r="AU38" s="152" t="s">
        <v>39</v>
      </c>
      <c r="AV38" s="152"/>
      <c r="AW38" s="152">
        <f>IF(BQ8="","",BQ8)</f>
        <v>0</v>
      </c>
      <c r="AX38" s="152"/>
      <c r="AY38" s="13"/>
      <c r="AZ38" s="12"/>
      <c r="BA38" s="152">
        <f>IF(BU18="","",BU18)</f>
        <v>2</v>
      </c>
      <c r="BB38" s="152"/>
      <c r="BC38" s="152" t="s">
        <v>39</v>
      </c>
      <c r="BD38" s="152"/>
      <c r="BE38" s="152">
        <f>IF(BQ18="","",BQ18)</f>
        <v>2</v>
      </c>
      <c r="BF38" s="152"/>
      <c r="BG38" s="13"/>
      <c r="BH38" s="12"/>
      <c r="BI38" s="152">
        <f>IF(BU28="","",BU28)</f>
        <v>2</v>
      </c>
      <c r="BJ38" s="152"/>
      <c r="BK38" s="152" t="s">
        <v>39</v>
      </c>
      <c r="BL38" s="152"/>
      <c r="BM38" s="152">
        <f>IF(BQ28="","",BQ28)</f>
        <v>1</v>
      </c>
      <c r="BN38" s="152"/>
      <c r="BO38" s="13"/>
      <c r="BP38" s="143"/>
      <c r="BQ38" s="144"/>
      <c r="BR38" s="144"/>
      <c r="BS38" s="144"/>
      <c r="BT38" s="144"/>
      <c r="BU38" s="144"/>
      <c r="BV38" s="144"/>
      <c r="BW38" s="144"/>
      <c r="BX38" s="156"/>
      <c r="BY38" s="157"/>
      <c r="BZ38" s="158"/>
      <c r="CA38" s="156"/>
      <c r="CB38" s="157"/>
      <c r="CC38" s="158"/>
      <c r="CD38" s="156"/>
      <c r="CE38" s="157"/>
      <c r="CF38" s="158"/>
      <c r="CG38" s="165"/>
      <c r="CH38" s="166"/>
      <c r="CI38" s="167"/>
      <c r="CJ38" s="173"/>
      <c r="CK38" s="152"/>
      <c r="CL38" s="174"/>
      <c r="CM38" s="156"/>
      <c r="CN38" s="157"/>
      <c r="CO38" s="158"/>
      <c r="CP38" s="208"/>
      <c r="CQ38" s="209"/>
      <c r="CR38" s="210"/>
      <c r="CS38" s="190"/>
      <c r="CT38" s="191"/>
      <c r="CU38" s="192"/>
      <c r="CV38" s="60"/>
    </row>
    <row r="39" spans="2:100" ht="12" customHeight="1">
      <c r="B39" s="3">
        <v>7</v>
      </c>
      <c r="C39" s="102">
        <v>0.3888888888888889</v>
      </c>
      <c r="D39" s="102"/>
      <c r="E39" s="102"/>
      <c r="F39" s="102"/>
      <c r="G39" s="103" t="str">
        <f>DBCS(B7)</f>
        <v>芽室ＦＣ</v>
      </c>
      <c r="H39" s="104"/>
      <c r="I39" s="104"/>
      <c r="J39" s="104"/>
      <c r="K39" s="104"/>
      <c r="L39" s="104" t="s">
        <v>16</v>
      </c>
      <c r="M39" s="104"/>
      <c r="N39" s="104" t="str">
        <f>DBCS(B9)</f>
        <v>ＪＡＭＩＲＡ</v>
      </c>
      <c r="O39" s="104"/>
      <c r="P39" s="104"/>
      <c r="Q39" s="104"/>
      <c r="R39" s="80"/>
      <c r="S39" s="103" t="str">
        <f>G40</f>
        <v>丑年会</v>
      </c>
      <c r="T39" s="104"/>
      <c r="U39" s="104"/>
      <c r="V39" s="80"/>
      <c r="W39" s="111" t="str">
        <f>N40</f>
        <v>チキチキボーン</v>
      </c>
      <c r="X39" s="112"/>
      <c r="Y39" s="112"/>
      <c r="Z39" s="113"/>
      <c r="AE39" s="199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1"/>
      <c r="AR39" s="12"/>
      <c r="AS39" s="152"/>
      <c r="AT39" s="152"/>
      <c r="AU39" s="152"/>
      <c r="AV39" s="152"/>
      <c r="AW39" s="152"/>
      <c r="AX39" s="152"/>
      <c r="AY39" s="13"/>
      <c r="AZ39" s="12"/>
      <c r="BA39" s="152"/>
      <c r="BB39" s="152"/>
      <c r="BC39" s="152"/>
      <c r="BD39" s="152"/>
      <c r="BE39" s="152"/>
      <c r="BF39" s="152"/>
      <c r="BG39" s="13"/>
      <c r="BH39" s="12"/>
      <c r="BI39" s="152"/>
      <c r="BJ39" s="152"/>
      <c r="BK39" s="152"/>
      <c r="BL39" s="152"/>
      <c r="BM39" s="152"/>
      <c r="BN39" s="152"/>
      <c r="BO39" s="13"/>
      <c r="BP39" s="143"/>
      <c r="BQ39" s="144"/>
      <c r="BR39" s="144"/>
      <c r="BS39" s="144"/>
      <c r="BT39" s="144"/>
      <c r="BU39" s="144"/>
      <c r="BV39" s="144"/>
      <c r="BW39" s="144"/>
      <c r="BX39" s="156"/>
      <c r="BY39" s="157"/>
      <c r="BZ39" s="158"/>
      <c r="CA39" s="156"/>
      <c r="CB39" s="157"/>
      <c r="CC39" s="158"/>
      <c r="CD39" s="156"/>
      <c r="CE39" s="157"/>
      <c r="CF39" s="158"/>
      <c r="CG39" s="165"/>
      <c r="CH39" s="166"/>
      <c r="CI39" s="167"/>
      <c r="CJ39" s="173"/>
      <c r="CK39" s="152"/>
      <c r="CL39" s="174"/>
      <c r="CM39" s="156"/>
      <c r="CN39" s="157"/>
      <c r="CO39" s="158"/>
      <c r="CP39" s="208"/>
      <c r="CQ39" s="209"/>
      <c r="CR39" s="210"/>
      <c r="CS39" s="190"/>
      <c r="CT39" s="191"/>
      <c r="CU39" s="192"/>
      <c r="CV39" s="60"/>
    </row>
    <row r="40" spans="2:100" ht="12" customHeight="1">
      <c r="B40" s="3">
        <v>8</v>
      </c>
      <c r="C40" s="109">
        <v>0.40625</v>
      </c>
      <c r="D40" s="109"/>
      <c r="E40" s="109"/>
      <c r="F40" s="109"/>
      <c r="G40" s="103" t="str">
        <f>DBCS(B11)</f>
        <v>丑年会</v>
      </c>
      <c r="H40" s="104"/>
      <c r="I40" s="104"/>
      <c r="J40" s="104"/>
      <c r="K40" s="104"/>
      <c r="L40" s="104" t="s">
        <v>5</v>
      </c>
      <c r="M40" s="104"/>
      <c r="N40" s="104" t="str">
        <f>DBCS(B13)</f>
        <v>チキチキボーン</v>
      </c>
      <c r="O40" s="104"/>
      <c r="P40" s="104"/>
      <c r="Q40" s="104"/>
      <c r="R40" s="80"/>
      <c r="S40" s="103" t="str">
        <f>DBCS(G39)</f>
        <v>芽室ＦＣ</v>
      </c>
      <c r="T40" s="104"/>
      <c r="U40" s="104"/>
      <c r="V40" s="80"/>
      <c r="W40" s="103" t="str">
        <f>DBCS(N39)</f>
        <v>ＪＡＭＩＲＡ</v>
      </c>
      <c r="X40" s="104"/>
      <c r="Y40" s="104"/>
      <c r="Z40" s="80"/>
      <c r="AE40" s="199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1"/>
      <c r="AR40" s="15"/>
      <c r="AS40" s="176"/>
      <c r="AT40" s="176"/>
      <c r="AU40" s="176"/>
      <c r="AV40" s="176"/>
      <c r="AW40" s="176"/>
      <c r="AX40" s="176"/>
      <c r="AY40" s="16"/>
      <c r="AZ40" s="15"/>
      <c r="BA40" s="176"/>
      <c r="BB40" s="176"/>
      <c r="BC40" s="176"/>
      <c r="BD40" s="176"/>
      <c r="BE40" s="176"/>
      <c r="BF40" s="176"/>
      <c r="BG40" s="16"/>
      <c r="BH40" s="15"/>
      <c r="BI40" s="176"/>
      <c r="BJ40" s="176"/>
      <c r="BK40" s="176"/>
      <c r="BL40" s="176"/>
      <c r="BM40" s="176"/>
      <c r="BN40" s="176"/>
      <c r="BO40" s="16"/>
      <c r="BP40" s="143"/>
      <c r="BQ40" s="144"/>
      <c r="BR40" s="144"/>
      <c r="BS40" s="144"/>
      <c r="BT40" s="144"/>
      <c r="BU40" s="144"/>
      <c r="BV40" s="144"/>
      <c r="BW40" s="144"/>
      <c r="BX40" s="156"/>
      <c r="BY40" s="157"/>
      <c r="BZ40" s="158"/>
      <c r="CA40" s="156"/>
      <c r="CB40" s="157"/>
      <c r="CC40" s="158"/>
      <c r="CD40" s="156"/>
      <c r="CE40" s="157"/>
      <c r="CF40" s="158"/>
      <c r="CG40" s="165"/>
      <c r="CH40" s="166"/>
      <c r="CI40" s="167"/>
      <c r="CJ40" s="173"/>
      <c r="CK40" s="152"/>
      <c r="CL40" s="174"/>
      <c r="CM40" s="156"/>
      <c r="CN40" s="157"/>
      <c r="CO40" s="158"/>
      <c r="CP40" s="208"/>
      <c r="CQ40" s="209"/>
      <c r="CR40" s="210"/>
      <c r="CS40" s="190"/>
      <c r="CT40" s="191"/>
      <c r="CU40" s="192"/>
      <c r="CV40" s="60"/>
    </row>
    <row r="41" spans="2:100" ht="12" customHeight="1">
      <c r="B41" s="3">
        <v>9</v>
      </c>
      <c r="C41" s="102">
        <v>0.4236111111111111</v>
      </c>
      <c r="D41" s="102"/>
      <c r="E41" s="102"/>
      <c r="F41" s="102"/>
      <c r="G41" s="103" t="str">
        <f>DBCS(B7)</f>
        <v>芽室ＦＣ</v>
      </c>
      <c r="H41" s="104"/>
      <c r="I41" s="104"/>
      <c r="J41" s="104"/>
      <c r="K41" s="104"/>
      <c r="L41" s="104" t="s">
        <v>5</v>
      </c>
      <c r="M41" s="104"/>
      <c r="N41" s="107" t="str">
        <f>DBCS(B23)</f>
        <v>チキチキボーン</v>
      </c>
      <c r="O41" s="107"/>
      <c r="P41" s="107"/>
      <c r="Q41" s="107"/>
      <c r="R41" s="108"/>
      <c r="S41" s="103" t="str">
        <f>G42</f>
        <v>ＪＡＭＩＲＡ</v>
      </c>
      <c r="T41" s="104"/>
      <c r="U41" s="104"/>
      <c r="V41" s="80"/>
      <c r="W41" s="103" t="str">
        <f>N42</f>
        <v>丑年会</v>
      </c>
      <c r="X41" s="104"/>
      <c r="Y41" s="104"/>
      <c r="Z41" s="80"/>
      <c r="AE41" s="199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1"/>
      <c r="AR41" s="171" t="str">
        <f>IF(AS43="","",IF(AS43&lt;AW43,"●",IF(AS43&gt;AW43,"○",IF(AS43=AW43,"△"))))</f>
        <v>●</v>
      </c>
      <c r="AS41" s="171"/>
      <c r="AT41" s="171"/>
      <c r="AU41" s="171"/>
      <c r="AV41" s="171"/>
      <c r="AW41" s="171"/>
      <c r="AX41" s="171"/>
      <c r="AY41" s="171"/>
      <c r="AZ41" s="171" t="str">
        <f>IF(BA43="","",IF(BA43&lt;BE43,"●",IF(BA43&gt;BE43,"○",IF(BA43=BE43,"△"))))</f>
        <v>○</v>
      </c>
      <c r="BA41" s="171"/>
      <c r="BB41" s="171"/>
      <c r="BC41" s="171"/>
      <c r="BD41" s="171"/>
      <c r="BE41" s="171"/>
      <c r="BF41" s="171"/>
      <c r="BG41" s="171"/>
      <c r="BH41" s="171" t="str">
        <f>IF(BI43="","",IF(BI43&lt;BM43,"●",IF(BI43&gt;BM43,"○",IF(BI43=BM43,"△"))))</f>
        <v>●</v>
      </c>
      <c r="BI41" s="171"/>
      <c r="BJ41" s="171"/>
      <c r="BK41" s="171"/>
      <c r="BL41" s="171"/>
      <c r="BM41" s="171"/>
      <c r="BN41" s="171"/>
      <c r="BO41" s="171"/>
      <c r="BP41" s="143"/>
      <c r="BQ41" s="144"/>
      <c r="BR41" s="144"/>
      <c r="BS41" s="144"/>
      <c r="BT41" s="144"/>
      <c r="BU41" s="144"/>
      <c r="BV41" s="144"/>
      <c r="BW41" s="144"/>
      <c r="BX41" s="156"/>
      <c r="BY41" s="157"/>
      <c r="BZ41" s="158"/>
      <c r="CA41" s="156"/>
      <c r="CB41" s="157"/>
      <c r="CC41" s="158"/>
      <c r="CD41" s="156"/>
      <c r="CE41" s="157"/>
      <c r="CF41" s="158"/>
      <c r="CG41" s="165"/>
      <c r="CH41" s="166"/>
      <c r="CI41" s="167"/>
      <c r="CJ41" s="173"/>
      <c r="CK41" s="152"/>
      <c r="CL41" s="174"/>
      <c r="CM41" s="156"/>
      <c r="CN41" s="157"/>
      <c r="CO41" s="158"/>
      <c r="CP41" s="208"/>
      <c r="CQ41" s="209"/>
      <c r="CR41" s="210"/>
      <c r="CS41" s="190"/>
      <c r="CT41" s="191"/>
      <c r="CU41" s="192"/>
      <c r="CV41" s="60"/>
    </row>
    <row r="42" spans="2:100" ht="12" customHeight="1">
      <c r="B42" s="3">
        <v>10</v>
      </c>
      <c r="C42" s="102">
        <v>0.44097222222222199</v>
      </c>
      <c r="D42" s="102"/>
      <c r="E42" s="102"/>
      <c r="F42" s="102"/>
      <c r="G42" s="103" t="str">
        <f>DBCS(B9)</f>
        <v>ＪＡＭＩＲＡ</v>
      </c>
      <c r="H42" s="104"/>
      <c r="I42" s="104"/>
      <c r="J42" s="104"/>
      <c r="K42" s="104"/>
      <c r="L42" s="104" t="s">
        <v>5</v>
      </c>
      <c r="M42" s="104"/>
      <c r="N42" s="104" t="str">
        <f>G40</f>
        <v>丑年会</v>
      </c>
      <c r="O42" s="104"/>
      <c r="P42" s="104"/>
      <c r="Q42" s="104"/>
      <c r="R42" s="80"/>
      <c r="S42" s="103" t="str">
        <f>DBCS(G41)</f>
        <v>芽室ＦＣ</v>
      </c>
      <c r="T42" s="104"/>
      <c r="U42" s="104"/>
      <c r="V42" s="80"/>
      <c r="W42" s="111" t="str">
        <f>DBCS(N41)</f>
        <v>チキチキボーン</v>
      </c>
      <c r="X42" s="112"/>
      <c r="Y42" s="112"/>
      <c r="Z42" s="113"/>
      <c r="AE42" s="199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1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43"/>
      <c r="BQ42" s="144"/>
      <c r="BR42" s="144"/>
      <c r="BS42" s="144"/>
      <c r="BT42" s="144"/>
      <c r="BU42" s="144"/>
      <c r="BV42" s="144"/>
      <c r="BW42" s="144"/>
      <c r="BX42" s="156"/>
      <c r="BY42" s="157"/>
      <c r="BZ42" s="158"/>
      <c r="CA42" s="156"/>
      <c r="CB42" s="157"/>
      <c r="CC42" s="158"/>
      <c r="CD42" s="156"/>
      <c r="CE42" s="157"/>
      <c r="CF42" s="158"/>
      <c r="CG42" s="165"/>
      <c r="CH42" s="166"/>
      <c r="CI42" s="167"/>
      <c r="CJ42" s="173"/>
      <c r="CK42" s="152"/>
      <c r="CL42" s="174"/>
      <c r="CM42" s="156"/>
      <c r="CN42" s="157"/>
      <c r="CO42" s="158"/>
      <c r="CP42" s="208"/>
      <c r="CQ42" s="209"/>
      <c r="CR42" s="210"/>
      <c r="CS42" s="190"/>
      <c r="CT42" s="191"/>
      <c r="CU42" s="192"/>
      <c r="CV42" s="60"/>
    </row>
    <row r="43" spans="2:100" ht="12" customHeight="1">
      <c r="B43" s="3">
        <v>11</v>
      </c>
      <c r="C43" s="109">
        <v>0.45833333333333298</v>
      </c>
      <c r="D43" s="109"/>
      <c r="E43" s="109"/>
      <c r="F43" s="109"/>
      <c r="G43" s="103" t="str">
        <f>N41</f>
        <v>チキチキボーン</v>
      </c>
      <c r="H43" s="104"/>
      <c r="I43" s="104"/>
      <c r="J43" s="104"/>
      <c r="K43" s="104"/>
      <c r="L43" s="104" t="s">
        <v>5</v>
      </c>
      <c r="M43" s="104"/>
      <c r="N43" s="107" t="str">
        <f>DBCS(B9)</f>
        <v>ＪＡＭＩＲＡ</v>
      </c>
      <c r="O43" s="107"/>
      <c r="P43" s="107"/>
      <c r="Q43" s="107"/>
      <c r="R43" s="108"/>
      <c r="S43" s="103" t="str">
        <f>G44</f>
        <v>芽室ＦＣ</v>
      </c>
      <c r="T43" s="104"/>
      <c r="U43" s="104"/>
      <c r="V43" s="80"/>
      <c r="W43" s="103" t="str">
        <f t="shared" ref="W43:W44" si="22">DBCS(N42)</f>
        <v>丑年会</v>
      </c>
      <c r="X43" s="104"/>
      <c r="Y43" s="104"/>
      <c r="Z43" s="80"/>
      <c r="AE43" s="199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1"/>
      <c r="AR43" s="12"/>
      <c r="AS43" s="152">
        <f>IF(BU13="","",BU13)</f>
        <v>2</v>
      </c>
      <c r="AT43" s="152"/>
      <c r="AU43" s="152" t="s">
        <v>39</v>
      </c>
      <c r="AV43" s="152"/>
      <c r="AW43" s="152">
        <f>IF(BQ13="","",BQ13)</f>
        <v>3</v>
      </c>
      <c r="AX43" s="152"/>
      <c r="AY43" s="13"/>
      <c r="AZ43" s="12"/>
      <c r="BA43" s="152">
        <f>IF(BU23="","",BU23)</f>
        <v>3</v>
      </c>
      <c r="BB43" s="152"/>
      <c r="BC43" s="152" t="s">
        <v>39</v>
      </c>
      <c r="BD43" s="152"/>
      <c r="BE43" s="152">
        <f>IF(BQ23="","",BQ23)</f>
        <v>1</v>
      </c>
      <c r="BF43" s="152"/>
      <c r="BG43" s="13"/>
      <c r="BH43" s="12"/>
      <c r="BI43" s="152">
        <f>IF(BU33="","",BU33)</f>
        <v>0</v>
      </c>
      <c r="BJ43" s="152"/>
      <c r="BK43" s="152" t="s">
        <v>39</v>
      </c>
      <c r="BL43" s="152"/>
      <c r="BM43" s="152">
        <f>IF(BQ33="","",BQ33)</f>
        <v>1</v>
      </c>
      <c r="BN43" s="152"/>
      <c r="BO43" s="13"/>
      <c r="BP43" s="143"/>
      <c r="BQ43" s="144"/>
      <c r="BR43" s="144"/>
      <c r="BS43" s="144"/>
      <c r="BT43" s="144"/>
      <c r="BU43" s="144"/>
      <c r="BV43" s="144"/>
      <c r="BW43" s="144"/>
      <c r="BX43" s="156"/>
      <c r="BY43" s="157"/>
      <c r="BZ43" s="158"/>
      <c r="CA43" s="156"/>
      <c r="CB43" s="157"/>
      <c r="CC43" s="158"/>
      <c r="CD43" s="156"/>
      <c r="CE43" s="157"/>
      <c r="CF43" s="158"/>
      <c r="CG43" s="165"/>
      <c r="CH43" s="166"/>
      <c r="CI43" s="167"/>
      <c r="CJ43" s="173"/>
      <c r="CK43" s="152"/>
      <c r="CL43" s="174"/>
      <c r="CM43" s="156"/>
      <c r="CN43" s="157"/>
      <c r="CO43" s="158"/>
      <c r="CP43" s="208"/>
      <c r="CQ43" s="209"/>
      <c r="CR43" s="210"/>
      <c r="CS43" s="190"/>
      <c r="CT43" s="191"/>
      <c r="CU43" s="192"/>
      <c r="CV43" s="60"/>
    </row>
    <row r="44" spans="2:100" ht="12" customHeight="1">
      <c r="B44" s="3">
        <v>12</v>
      </c>
      <c r="C44" s="102">
        <v>0.47569444444444398</v>
      </c>
      <c r="D44" s="102"/>
      <c r="E44" s="102"/>
      <c r="F44" s="102"/>
      <c r="G44" s="103" t="str">
        <f>DBCS(B7)</f>
        <v>芽室ＦＣ</v>
      </c>
      <c r="H44" s="104"/>
      <c r="I44" s="104"/>
      <c r="J44" s="104"/>
      <c r="K44" s="104"/>
      <c r="L44" s="104" t="s">
        <v>5</v>
      </c>
      <c r="M44" s="104"/>
      <c r="N44" s="104" t="str">
        <f>N42</f>
        <v>丑年会</v>
      </c>
      <c r="O44" s="104"/>
      <c r="P44" s="104"/>
      <c r="Q44" s="104"/>
      <c r="R44" s="80"/>
      <c r="S44" s="111" t="str">
        <f t="shared" ref="S44" si="23">DBCS(G43)</f>
        <v>チキチキボーン</v>
      </c>
      <c r="T44" s="112"/>
      <c r="U44" s="112"/>
      <c r="V44" s="113"/>
      <c r="W44" s="103" t="str">
        <f t="shared" si="22"/>
        <v>ＪＡＭＩＲＡ</v>
      </c>
      <c r="X44" s="104"/>
      <c r="Y44" s="104"/>
      <c r="Z44" s="80"/>
      <c r="AE44" s="199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1"/>
      <c r="AR44" s="12"/>
      <c r="AS44" s="152"/>
      <c r="AT44" s="152"/>
      <c r="AU44" s="152"/>
      <c r="AV44" s="152"/>
      <c r="AW44" s="152"/>
      <c r="AX44" s="152"/>
      <c r="AY44" s="13"/>
      <c r="AZ44" s="12"/>
      <c r="BA44" s="152"/>
      <c r="BB44" s="152"/>
      <c r="BC44" s="152"/>
      <c r="BD44" s="152"/>
      <c r="BE44" s="152"/>
      <c r="BF44" s="152"/>
      <c r="BG44" s="13"/>
      <c r="BH44" s="12"/>
      <c r="BI44" s="152"/>
      <c r="BJ44" s="152"/>
      <c r="BK44" s="152"/>
      <c r="BL44" s="152"/>
      <c r="BM44" s="152"/>
      <c r="BN44" s="152"/>
      <c r="BO44" s="13"/>
      <c r="BP44" s="143"/>
      <c r="BQ44" s="144"/>
      <c r="BR44" s="144"/>
      <c r="BS44" s="144"/>
      <c r="BT44" s="144"/>
      <c r="BU44" s="144"/>
      <c r="BV44" s="144"/>
      <c r="BW44" s="144"/>
      <c r="BX44" s="156"/>
      <c r="BY44" s="157"/>
      <c r="BZ44" s="158"/>
      <c r="CA44" s="156"/>
      <c r="CB44" s="157"/>
      <c r="CC44" s="158"/>
      <c r="CD44" s="156"/>
      <c r="CE44" s="157"/>
      <c r="CF44" s="158"/>
      <c r="CG44" s="165"/>
      <c r="CH44" s="166"/>
      <c r="CI44" s="167"/>
      <c r="CJ44" s="173"/>
      <c r="CK44" s="152"/>
      <c r="CL44" s="174"/>
      <c r="CM44" s="156"/>
      <c r="CN44" s="157"/>
      <c r="CO44" s="158"/>
      <c r="CP44" s="208"/>
      <c r="CQ44" s="209"/>
      <c r="CR44" s="210"/>
      <c r="CS44" s="190"/>
      <c r="CT44" s="191"/>
      <c r="CU44" s="192"/>
      <c r="CV44" s="61"/>
    </row>
    <row r="45" spans="2:100" ht="12" customHeight="1" thickBot="1">
      <c r="AE45" s="202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4"/>
      <c r="AR45" s="15"/>
      <c r="AS45" s="176"/>
      <c r="AT45" s="176"/>
      <c r="AU45" s="176"/>
      <c r="AV45" s="176"/>
      <c r="AW45" s="176"/>
      <c r="AX45" s="176"/>
      <c r="AY45" s="16"/>
      <c r="AZ45" s="15"/>
      <c r="BA45" s="176"/>
      <c r="BB45" s="176"/>
      <c r="BC45" s="176"/>
      <c r="BD45" s="176"/>
      <c r="BE45" s="176"/>
      <c r="BF45" s="176"/>
      <c r="BG45" s="16"/>
      <c r="BH45" s="15"/>
      <c r="BI45" s="176"/>
      <c r="BJ45" s="176"/>
      <c r="BK45" s="176"/>
      <c r="BL45" s="176"/>
      <c r="BM45" s="176"/>
      <c r="BN45" s="176"/>
      <c r="BO45" s="16"/>
      <c r="BP45" s="145"/>
      <c r="BQ45" s="146"/>
      <c r="BR45" s="146"/>
      <c r="BS45" s="146"/>
      <c r="BT45" s="146"/>
      <c r="BU45" s="146"/>
      <c r="BV45" s="146"/>
      <c r="BW45" s="146"/>
      <c r="BX45" s="159"/>
      <c r="BY45" s="160"/>
      <c r="BZ45" s="161"/>
      <c r="CA45" s="159"/>
      <c r="CB45" s="160"/>
      <c r="CC45" s="161"/>
      <c r="CD45" s="159"/>
      <c r="CE45" s="160"/>
      <c r="CF45" s="161"/>
      <c r="CG45" s="168"/>
      <c r="CH45" s="169"/>
      <c r="CI45" s="170"/>
      <c r="CJ45" s="175"/>
      <c r="CK45" s="176"/>
      <c r="CL45" s="177"/>
      <c r="CM45" s="159"/>
      <c r="CN45" s="160"/>
      <c r="CO45" s="161"/>
      <c r="CP45" s="211"/>
      <c r="CQ45" s="212"/>
      <c r="CR45" s="213"/>
      <c r="CS45" s="193"/>
      <c r="CT45" s="194"/>
      <c r="CU45" s="195"/>
    </row>
    <row r="46" spans="2:100" ht="18" customHeight="1" thickBot="1">
      <c r="E46" s="43" t="s">
        <v>27</v>
      </c>
      <c r="F46" s="39"/>
      <c r="G46" s="39"/>
      <c r="H46" s="62" t="s">
        <v>50</v>
      </c>
      <c r="I46" s="63"/>
      <c r="J46" s="63"/>
      <c r="K46" s="63"/>
      <c r="L46" s="63"/>
      <c r="M46" s="63"/>
      <c r="N46" s="63"/>
      <c r="O46" s="64" t="s">
        <v>51</v>
      </c>
      <c r="P46" s="65"/>
      <c r="Q46" s="65"/>
      <c r="R46" s="65"/>
      <c r="S46" s="65"/>
      <c r="T46" s="65"/>
      <c r="U46" s="64" t="s">
        <v>53</v>
      </c>
      <c r="V46" s="65"/>
      <c r="W46" s="65"/>
      <c r="X46" s="65"/>
      <c r="Y46" s="65"/>
      <c r="Z46" s="72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</row>
    <row r="47" spans="2:100" ht="37.200000000000003" customHeight="1">
      <c r="E47" s="44" t="s">
        <v>25</v>
      </c>
      <c r="F47" s="40"/>
      <c r="G47" s="40"/>
      <c r="H47" s="66" t="s">
        <v>52</v>
      </c>
      <c r="I47" s="67"/>
      <c r="J47" s="67"/>
      <c r="K47" s="67"/>
      <c r="L47" s="67"/>
      <c r="M47" s="67"/>
      <c r="N47" s="67"/>
      <c r="O47" s="68" t="s">
        <v>51</v>
      </c>
      <c r="P47" s="69"/>
      <c r="Q47" s="69"/>
      <c r="R47" s="69"/>
      <c r="S47" s="69"/>
      <c r="T47" s="69"/>
      <c r="U47" s="32"/>
      <c r="V47" s="32"/>
      <c r="W47" s="32"/>
      <c r="X47" s="32"/>
      <c r="Y47" s="32"/>
      <c r="Z47" s="33"/>
      <c r="AE47" s="45" t="s">
        <v>27</v>
      </c>
      <c r="AF47" s="46"/>
      <c r="AG47" s="46"/>
      <c r="AH47" s="46"/>
      <c r="AI47" s="46"/>
      <c r="AJ47" s="46"/>
      <c r="AK47" s="46"/>
      <c r="AL47" s="46"/>
      <c r="AM47" s="46"/>
      <c r="AN47" s="46"/>
      <c r="AO47" s="51" t="s">
        <v>50</v>
      </c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39" t="s">
        <v>51</v>
      </c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1"/>
      <c r="BY47" s="41" t="s">
        <v>57</v>
      </c>
      <c r="BZ47" s="41"/>
      <c r="CA47" s="41"/>
      <c r="CB47" s="41"/>
      <c r="CC47" s="41"/>
      <c r="CD47" s="41"/>
      <c r="CE47" s="41"/>
      <c r="CF47" s="41"/>
      <c r="CG47" s="41"/>
      <c r="CH47" s="41"/>
      <c r="CI47" s="31"/>
      <c r="CJ47" s="36"/>
    </row>
    <row r="48" spans="2:100" ht="37.200000000000003" customHeight="1" thickBot="1">
      <c r="E48" s="34" t="s">
        <v>26</v>
      </c>
      <c r="F48" s="35"/>
      <c r="G48" s="35"/>
      <c r="H48" s="70" t="s">
        <v>54</v>
      </c>
      <c r="I48" s="71"/>
      <c r="J48" s="71"/>
      <c r="K48" s="71"/>
      <c r="L48" s="71"/>
      <c r="M48" s="71"/>
      <c r="N48" s="71"/>
      <c r="O48" s="73" t="s">
        <v>55</v>
      </c>
      <c r="P48" s="74"/>
      <c r="Q48" s="74"/>
      <c r="R48" s="74"/>
      <c r="S48" s="74"/>
      <c r="T48" s="74"/>
      <c r="U48" s="75" t="s">
        <v>56</v>
      </c>
      <c r="V48" s="76"/>
      <c r="W48" s="76"/>
      <c r="X48" s="76"/>
      <c r="Y48" s="76"/>
      <c r="Z48" s="77"/>
      <c r="AE48" s="47" t="s">
        <v>25</v>
      </c>
      <c r="AF48" s="48"/>
      <c r="AG48" s="48"/>
      <c r="AH48" s="48"/>
      <c r="AI48" s="48"/>
      <c r="AJ48" s="48"/>
      <c r="AK48" s="48"/>
      <c r="AL48" s="48"/>
      <c r="AM48" s="48"/>
      <c r="AN48" s="48"/>
      <c r="AO48" s="53" t="s">
        <v>52</v>
      </c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40" t="s">
        <v>51</v>
      </c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3"/>
    </row>
    <row r="49" spans="31:88" ht="37.200000000000003" customHeight="1" thickBot="1">
      <c r="AE49" s="49" t="s">
        <v>26</v>
      </c>
      <c r="AF49" s="50"/>
      <c r="AG49" s="50"/>
      <c r="AH49" s="50"/>
      <c r="AI49" s="50"/>
      <c r="AJ49" s="50"/>
      <c r="AK49" s="50"/>
      <c r="AL49" s="50"/>
      <c r="AM49" s="50"/>
      <c r="AN49" s="50"/>
      <c r="AO49" s="52" t="s">
        <v>54</v>
      </c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38" t="s">
        <v>55</v>
      </c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7"/>
      <c r="BX49" s="38" t="s">
        <v>58</v>
      </c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42"/>
    </row>
  </sheetData>
  <mergeCells count="364">
    <mergeCell ref="AE4:BG4"/>
    <mergeCell ref="CJ36:CL45"/>
    <mergeCell ref="CM36:CO45"/>
    <mergeCell ref="CP36:CR45"/>
    <mergeCell ref="CS36:CU45"/>
    <mergeCell ref="AS38:AT40"/>
    <mergeCell ref="AU38:AV40"/>
    <mergeCell ref="AW38:AX40"/>
    <mergeCell ref="BA38:BB40"/>
    <mergeCell ref="BC38:BD40"/>
    <mergeCell ref="BE38:BF40"/>
    <mergeCell ref="BI38:BJ40"/>
    <mergeCell ref="BK38:BL40"/>
    <mergeCell ref="BM38:BN40"/>
    <mergeCell ref="AR41:AY42"/>
    <mergeCell ref="AZ41:BG42"/>
    <mergeCell ref="BH41:BO42"/>
    <mergeCell ref="AS43:AT45"/>
    <mergeCell ref="AU43:AV45"/>
    <mergeCell ref="AW43:AX45"/>
    <mergeCell ref="BA43:BB45"/>
    <mergeCell ref="BC43:BD45"/>
    <mergeCell ref="BE43:BF45"/>
    <mergeCell ref="BI43:BJ45"/>
    <mergeCell ref="BK43:BL45"/>
    <mergeCell ref="AE36:AQ45"/>
    <mergeCell ref="AR36:AY37"/>
    <mergeCell ref="AZ36:BG37"/>
    <mergeCell ref="BH36:BO37"/>
    <mergeCell ref="BP36:BW45"/>
    <mergeCell ref="BX36:BZ45"/>
    <mergeCell ref="CA36:CC45"/>
    <mergeCell ref="CD36:CF45"/>
    <mergeCell ref="CG36:CI45"/>
    <mergeCell ref="BM43:BN45"/>
    <mergeCell ref="CG26:CI35"/>
    <mergeCell ref="CJ26:CL35"/>
    <mergeCell ref="CM26:CO35"/>
    <mergeCell ref="CP26:CR35"/>
    <mergeCell ref="CS26:CU35"/>
    <mergeCell ref="AS28:AT30"/>
    <mergeCell ref="AU28:AV30"/>
    <mergeCell ref="AW28:AX30"/>
    <mergeCell ref="BA28:BB30"/>
    <mergeCell ref="BC28:BD30"/>
    <mergeCell ref="BE28:BF30"/>
    <mergeCell ref="BQ28:BR30"/>
    <mergeCell ref="BS28:BT30"/>
    <mergeCell ref="BU28:BV30"/>
    <mergeCell ref="AR31:AY32"/>
    <mergeCell ref="AZ31:BG32"/>
    <mergeCell ref="BP31:BR32"/>
    <mergeCell ref="BS31:BT32"/>
    <mergeCell ref="AS33:AT35"/>
    <mergeCell ref="AU33:AV35"/>
    <mergeCell ref="AW33:AX35"/>
    <mergeCell ref="BA33:BB35"/>
    <mergeCell ref="BC33:BD35"/>
    <mergeCell ref="BE33:BF35"/>
    <mergeCell ref="AE26:AQ35"/>
    <mergeCell ref="AR26:AY27"/>
    <mergeCell ref="AZ26:BG27"/>
    <mergeCell ref="BH26:BO35"/>
    <mergeCell ref="BP26:BR27"/>
    <mergeCell ref="BS26:BT27"/>
    <mergeCell ref="BX26:BZ35"/>
    <mergeCell ref="CA26:CC35"/>
    <mergeCell ref="CD26:CF35"/>
    <mergeCell ref="BQ33:BR35"/>
    <mergeCell ref="BS33:BT35"/>
    <mergeCell ref="BU33:BV35"/>
    <mergeCell ref="CD16:CF25"/>
    <mergeCell ref="CG16:CI25"/>
    <mergeCell ref="CJ16:CL25"/>
    <mergeCell ref="CM16:CO25"/>
    <mergeCell ref="CP16:CR25"/>
    <mergeCell ref="CS16:CU25"/>
    <mergeCell ref="AS18:AT20"/>
    <mergeCell ref="AU18:AV20"/>
    <mergeCell ref="AW18:AX20"/>
    <mergeCell ref="BI18:BJ20"/>
    <mergeCell ref="BK18:BL20"/>
    <mergeCell ref="BM18:BN20"/>
    <mergeCell ref="BQ18:BR20"/>
    <mergeCell ref="BS18:BT20"/>
    <mergeCell ref="BU18:BV20"/>
    <mergeCell ref="AR21:AY22"/>
    <mergeCell ref="BH21:BJ22"/>
    <mergeCell ref="BK21:BL22"/>
    <mergeCell ref="BP21:BR22"/>
    <mergeCell ref="BS21:BT22"/>
    <mergeCell ref="AS23:AT25"/>
    <mergeCell ref="AU23:AV25"/>
    <mergeCell ref="AW23:AX25"/>
    <mergeCell ref="BI23:BJ25"/>
    <mergeCell ref="AZ16:BG25"/>
    <mergeCell ref="BH16:BJ17"/>
    <mergeCell ref="BK16:BL17"/>
    <mergeCell ref="BP16:BR17"/>
    <mergeCell ref="BS16:BT17"/>
    <mergeCell ref="BX16:BZ25"/>
    <mergeCell ref="CA16:CC25"/>
    <mergeCell ref="BK23:BL25"/>
    <mergeCell ref="BM23:BN25"/>
    <mergeCell ref="BQ23:BR25"/>
    <mergeCell ref="BS23:BT25"/>
    <mergeCell ref="BU23:BV25"/>
    <mergeCell ref="CG6:CI15"/>
    <mergeCell ref="CJ6:CL15"/>
    <mergeCell ref="CM6:CO15"/>
    <mergeCell ref="CP6:CR15"/>
    <mergeCell ref="CS6:CU15"/>
    <mergeCell ref="BA8:BB10"/>
    <mergeCell ref="BC8:BD10"/>
    <mergeCell ref="BE8:BF10"/>
    <mergeCell ref="BI8:BJ10"/>
    <mergeCell ref="BK8:BL10"/>
    <mergeCell ref="BM8:BN10"/>
    <mergeCell ref="BQ8:BR10"/>
    <mergeCell ref="BS8:BT10"/>
    <mergeCell ref="BU8:BV10"/>
    <mergeCell ref="AZ11:BB12"/>
    <mergeCell ref="BC11:BD12"/>
    <mergeCell ref="BH11:BJ12"/>
    <mergeCell ref="BK11:BL12"/>
    <mergeCell ref="BP11:BR12"/>
    <mergeCell ref="BS11:BT12"/>
    <mergeCell ref="BA13:BB15"/>
    <mergeCell ref="BC13:BD15"/>
    <mergeCell ref="BE13:BF15"/>
    <mergeCell ref="BI13:BJ15"/>
    <mergeCell ref="AZ6:BB7"/>
    <mergeCell ref="BC6:BD7"/>
    <mergeCell ref="BH6:BJ7"/>
    <mergeCell ref="BK6:BL7"/>
    <mergeCell ref="BP6:BR7"/>
    <mergeCell ref="BS6:BT7"/>
    <mergeCell ref="BX6:BZ15"/>
    <mergeCell ref="CA6:CC15"/>
    <mergeCell ref="CD6:CF15"/>
    <mergeCell ref="BK13:BL15"/>
    <mergeCell ref="BM13:BN15"/>
    <mergeCell ref="BQ13:BR15"/>
    <mergeCell ref="BS13:BT15"/>
    <mergeCell ref="BU13:BV15"/>
    <mergeCell ref="BP5:BW5"/>
    <mergeCell ref="BX5:BZ5"/>
    <mergeCell ref="CA5:CC5"/>
    <mergeCell ref="CD5:CF5"/>
    <mergeCell ref="CG5:CI5"/>
    <mergeCell ref="CJ5:CL5"/>
    <mergeCell ref="CM5:CO5"/>
    <mergeCell ref="CP5:CR5"/>
    <mergeCell ref="CS5:CU5"/>
    <mergeCell ref="C42:F42"/>
    <mergeCell ref="G42:K42"/>
    <mergeCell ref="L42:M42"/>
    <mergeCell ref="N42:R42"/>
    <mergeCell ref="S42:V42"/>
    <mergeCell ref="W42:Z42"/>
    <mergeCell ref="C41:F41"/>
    <mergeCell ref="AE5:AQ5"/>
    <mergeCell ref="AR5:AY5"/>
    <mergeCell ref="AE6:AQ15"/>
    <mergeCell ref="AR6:AY15"/>
    <mergeCell ref="AE16:AQ25"/>
    <mergeCell ref="AR16:AY17"/>
    <mergeCell ref="C44:F44"/>
    <mergeCell ref="G44:K44"/>
    <mergeCell ref="L44:M44"/>
    <mergeCell ref="N44:R44"/>
    <mergeCell ref="S44:V44"/>
    <mergeCell ref="W44:Z44"/>
    <mergeCell ref="C43:F43"/>
    <mergeCell ref="G43:K43"/>
    <mergeCell ref="L43:M43"/>
    <mergeCell ref="N43:R43"/>
    <mergeCell ref="S43:V43"/>
    <mergeCell ref="W43:Z43"/>
    <mergeCell ref="C40:F40"/>
    <mergeCell ref="G40:K40"/>
    <mergeCell ref="L40:M40"/>
    <mergeCell ref="N40:R40"/>
    <mergeCell ref="S40:V40"/>
    <mergeCell ref="W40:Z40"/>
    <mergeCell ref="D2:T3"/>
    <mergeCell ref="U2:AC2"/>
    <mergeCell ref="U3:AC3"/>
    <mergeCell ref="R4:AC4"/>
    <mergeCell ref="R16:AC16"/>
    <mergeCell ref="B38:E38"/>
    <mergeCell ref="F38:G38"/>
    <mergeCell ref="C39:F39"/>
    <mergeCell ref="G39:K39"/>
    <mergeCell ref="L39:M39"/>
    <mergeCell ref="N39:R39"/>
    <mergeCell ref="M38:U38"/>
    <mergeCell ref="C36:F36"/>
    <mergeCell ref="G36:K36"/>
    <mergeCell ref="L36:M36"/>
    <mergeCell ref="N36:R36"/>
    <mergeCell ref="S36:V36"/>
    <mergeCell ref="S39:V39"/>
    <mergeCell ref="C35:F35"/>
    <mergeCell ref="G35:K35"/>
    <mergeCell ref="L35:M35"/>
    <mergeCell ref="N35:R35"/>
    <mergeCell ref="S35:V35"/>
    <mergeCell ref="W35:Z35"/>
    <mergeCell ref="C34:F34"/>
    <mergeCell ref="G34:K34"/>
    <mergeCell ref="L34:M34"/>
    <mergeCell ref="N34:R34"/>
    <mergeCell ref="S34:V34"/>
    <mergeCell ref="W34:Z34"/>
    <mergeCell ref="C33:F33"/>
    <mergeCell ref="G33:K33"/>
    <mergeCell ref="L33:M33"/>
    <mergeCell ref="N33:R33"/>
    <mergeCell ref="S33:V33"/>
    <mergeCell ref="W33:Z33"/>
    <mergeCell ref="W31:Z31"/>
    <mergeCell ref="C32:F32"/>
    <mergeCell ref="G32:K32"/>
    <mergeCell ref="L32:M32"/>
    <mergeCell ref="N32:R32"/>
    <mergeCell ref="S32:V32"/>
    <mergeCell ref="W32:Z32"/>
    <mergeCell ref="B29:E29"/>
    <mergeCell ref="F29:G29"/>
    <mergeCell ref="C30:F30"/>
    <mergeCell ref="G30:R30"/>
    <mergeCell ref="S30:Z30"/>
    <mergeCell ref="C31:F31"/>
    <mergeCell ref="G31:K31"/>
    <mergeCell ref="L31:M31"/>
    <mergeCell ref="N31:R31"/>
    <mergeCell ref="S31:V31"/>
    <mergeCell ref="M29:U29"/>
    <mergeCell ref="V28:AA29"/>
    <mergeCell ref="B25:E26"/>
    <mergeCell ref="O25:Q26"/>
    <mergeCell ref="R25:S26"/>
    <mergeCell ref="T25:U26"/>
    <mergeCell ref="V25:W26"/>
    <mergeCell ref="X25:Y26"/>
    <mergeCell ref="Z21:AA22"/>
    <mergeCell ref="AB21:AC22"/>
    <mergeCell ref="B23:E24"/>
    <mergeCell ref="L23:N24"/>
    <mergeCell ref="R23:S24"/>
    <mergeCell ref="T23:U24"/>
    <mergeCell ref="V23:W24"/>
    <mergeCell ref="X23:Y24"/>
    <mergeCell ref="Z23:AA24"/>
    <mergeCell ref="AB23:AC24"/>
    <mergeCell ref="B21:E22"/>
    <mergeCell ref="I21:K22"/>
    <mergeCell ref="R21:S22"/>
    <mergeCell ref="T21:U22"/>
    <mergeCell ref="V21:W22"/>
    <mergeCell ref="X21:Y22"/>
    <mergeCell ref="B19:E20"/>
    <mergeCell ref="F19:H20"/>
    <mergeCell ref="R19:S20"/>
    <mergeCell ref="T19:U20"/>
    <mergeCell ref="V19:W20"/>
    <mergeCell ref="X19:Y20"/>
    <mergeCell ref="Z19:AA20"/>
    <mergeCell ref="AB19:AC20"/>
    <mergeCell ref="R17:S18"/>
    <mergeCell ref="T17:U18"/>
    <mergeCell ref="V17:W18"/>
    <mergeCell ref="X17:Y18"/>
    <mergeCell ref="Z17:AA18"/>
    <mergeCell ref="B16:E16"/>
    <mergeCell ref="B17:E18"/>
    <mergeCell ref="F17:H18"/>
    <mergeCell ref="I17:K18"/>
    <mergeCell ref="L17:N18"/>
    <mergeCell ref="O17:Q18"/>
    <mergeCell ref="Z13:AA14"/>
    <mergeCell ref="AB13:AC14"/>
    <mergeCell ref="B13:E14"/>
    <mergeCell ref="O13:Q14"/>
    <mergeCell ref="R13:S14"/>
    <mergeCell ref="T13:U14"/>
    <mergeCell ref="V13:W14"/>
    <mergeCell ref="X13:Y14"/>
    <mergeCell ref="AB17:AC18"/>
    <mergeCell ref="B11:E12"/>
    <mergeCell ref="L11:N12"/>
    <mergeCell ref="R11:S12"/>
    <mergeCell ref="T11:U12"/>
    <mergeCell ref="V11:W12"/>
    <mergeCell ref="X11:Y12"/>
    <mergeCell ref="Z11:AA12"/>
    <mergeCell ref="AB11:AC12"/>
    <mergeCell ref="B9:E10"/>
    <mergeCell ref="I9:K10"/>
    <mergeCell ref="R9:S10"/>
    <mergeCell ref="T9:U10"/>
    <mergeCell ref="V9:W10"/>
    <mergeCell ref="X9:Y10"/>
    <mergeCell ref="B4:E4"/>
    <mergeCell ref="B5:E6"/>
    <mergeCell ref="F5:H6"/>
    <mergeCell ref="I5:K6"/>
    <mergeCell ref="L5:N6"/>
    <mergeCell ref="O5:Q6"/>
    <mergeCell ref="AB5:AC6"/>
    <mergeCell ref="B7:E8"/>
    <mergeCell ref="F7:H8"/>
    <mergeCell ref="R7:S8"/>
    <mergeCell ref="T7:U8"/>
    <mergeCell ref="V7:W8"/>
    <mergeCell ref="X7:Y8"/>
    <mergeCell ref="Z7:AA8"/>
    <mergeCell ref="AB7:AC8"/>
    <mergeCell ref="R5:S6"/>
    <mergeCell ref="T5:U6"/>
    <mergeCell ref="V5:W6"/>
    <mergeCell ref="X5:Y6"/>
    <mergeCell ref="Z5:AA6"/>
    <mergeCell ref="CD4:CV4"/>
    <mergeCell ref="AE2:BV3"/>
    <mergeCell ref="BW2:CV2"/>
    <mergeCell ref="BW3:CP3"/>
    <mergeCell ref="CV6:CV24"/>
    <mergeCell ref="CV27:CV44"/>
    <mergeCell ref="H46:N46"/>
    <mergeCell ref="O46:T46"/>
    <mergeCell ref="H47:N47"/>
    <mergeCell ref="O47:T47"/>
    <mergeCell ref="U46:Z46"/>
    <mergeCell ref="Z9:AA10"/>
    <mergeCell ref="AB9:AC10"/>
    <mergeCell ref="Z25:AA26"/>
    <mergeCell ref="AB25:AC26"/>
    <mergeCell ref="W36:Z36"/>
    <mergeCell ref="G41:K41"/>
    <mergeCell ref="L41:M41"/>
    <mergeCell ref="N41:R41"/>
    <mergeCell ref="S41:V41"/>
    <mergeCell ref="W41:Z41"/>
    <mergeCell ref="W39:Z39"/>
    <mergeCell ref="AZ5:BG5"/>
    <mergeCell ref="BH5:BO5"/>
    <mergeCell ref="BF49:BV49"/>
    <mergeCell ref="BF47:BW47"/>
    <mergeCell ref="BF48:BW48"/>
    <mergeCell ref="BY47:CH47"/>
    <mergeCell ref="BX49:CJ49"/>
    <mergeCell ref="E46:G46"/>
    <mergeCell ref="E47:G47"/>
    <mergeCell ref="AE47:AN47"/>
    <mergeCell ref="AE48:AN48"/>
    <mergeCell ref="AE49:AN49"/>
    <mergeCell ref="AO47:BE47"/>
    <mergeCell ref="AO49:BE49"/>
    <mergeCell ref="AO48:BE48"/>
    <mergeCell ref="H48:N48"/>
    <mergeCell ref="O48:T48"/>
    <mergeCell ref="U48:Z48"/>
  </mergeCells>
  <phoneticPr fontId="1"/>
  <pageMargins left="0.7" right="0.7" top="0.75" bottom="0.75" header="0.3" footer="0.3"/>
  <pageSetup paperSize="9" scale="9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4チーム </vt:lpstr>
      <vt:lpstr>'4チーム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帯広</cp:lastModifiedBy>
  <cp:lastPrinted>2019-02-03T06:19:47Z</cp:lastPrinted>
  <dcterms:created xsi:type="dcterms:W3CDTF">2015-12-25T12:21:16Z</dcterms:created>
  <dcterms:modified xsi:type="dcterms:W3CDTF">2019-02-04T08:52:57Z</dcterms:modified>
</cp:coreProperties>
</file>