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32767" windowWidth="12048" windowHeight="10140" activeTab="0"/>
  </bookViews>
  <sheets>
    <sheet name="組合せ3チーム" sheetId="1" r:id="rId1"/>
  </sheets>
  <definedNames>
    <definedName name="_xlnm.Print_Area" localSheetId="0">'組合せ3チーム'!$A$1:$AB$21</definedName>
  </definedNames>
  <calcPr fullCalcOnLoad="1"/>
</workbook>
</file>

<file path=xl/sharedStrings.xml><?xml version="1.0" encoding="utf-8"?>
<sst xmlns="http://schemas.openxmlformats.org/spreadsheetml/2006/main" count="68" uniqueCount="45">
  <si>
    <t>勝</t>
  </si>
  <si>
    <t>分</t>
  </si>
  <si>
    <t>負</t>
  </si>
  <si>
    <t>勝点</t>
  </si>
  <si>
    <t>総得点</t>
  </si>
  <si>
    <t>試合時間</t>
  </si>
  <si>
    <t>得失</t>
  </si>
  <si>
    <t>点差</t>
  </si>
  <si>
    <t>順</t>
  </si>
  <si>
    <t>時間</t>
  </si>
  <si>
    <t>対戦チーム</t>
  </si>
  <si>
    <t>各チームは　審判割り当て表を確認して　審判・記録を行ってください。</t>
  </si>
  <si>
    <t>審　　判</t>
  </si>
  <si>
    <t>※</t>
  </si>
  <si>
    <t>試合終了後　審判は本部席まで　結果の報告をお願いいたします。</t>
  </si>
  <si>
    <t>：</t>
  </si>
  <si>
    <t>①</t>
  </si>
  <si>
    <t>②</t>
  </si>
  <si>
    <t>-</t>
  </si>
  <si>
    <t>④</t>
  </si>
  <si>
    <t>⑤</t>
  </si>
  <si>
    <t>③</t>
  </si>
  <si>
    <t>⑥</t>
  </si>
  <si>
    <t>審判不帯同：なし</t>
  </si>
  <si>
    <t>10分-2分-10分</t>
  </si>
  <si>
    <t>丑年会</t>
  </si>
  <si>
    <t>参加チームは、朝の設営などのお手伝いをお願いいたします。</t>
  </si>
  <si>
    <t>すぱーく帯広</t>
  </si>
  <si>
    <t>令和２年２月　２日（日）
　９時１０分　キックオフ</t>
  </si>
  <si>
    <t>9時10分</t>
  </si>
  <si>
    <t>9時40分</t>
  </si>
  <si>
    <t>10時10分</t>
  </si>
  <si>
    <t>10時40分</t>
  </si>
  <si>
    <t>11時10分</t>
  </si>
  <si>
    <t>11時40分</t>
  </si>
  <si>
    <t>会場集合　8時40分</t>
  </si>
  <si>
    <t>帯二</t>
  </si>
  <si>
    <t>各チームは　審判2名づつでお願いします</t>
  </si>
  <si>
    <t>メムロFC</t>
  </si>
  <si>
    <t>帯二</t>
  </si>
  <si>
    <t>役員　千葉/尾濱</t>
  </si>
  <si>
    <t>総合順位</t>
  </si>
  <si>
    <t>参加者：合計　３０人　観客：合計　２６人　
役員：　４人</t>
  </si>
  <si>
    <r>
      <rPr>
        <b/>
        <sz val="22"/>
        <rFont val="ＭＳ 明朝"/>
        <family val="1"/>
      </rPr>
      <t xml:space="preserve">２日間合計
</t>
    </r>
    <r>
      <rPr>
        <sz val="20"/>
        <rFont val="ＭＳ 明朝"/>
        <family val="1"/>
      </rPr>
      <t xml:space="preserve">
</t>
    </r>
    <r>
      <rPr>
        <b/>
        <sz val="20"/>
        <rFont val="ＭＳ 明朝"/>
        <family val="1"/>
      </rPr>
      <t>総合優勝</t>
    </r>
    <r>
      <rPr>
        <sz val="20"/>
        <rFont val="ＭＳ 明朝"/>
        <family val="1"/>
      </rPr>
      <t xml:space="preserve">：帯二　　　７勝０分１敗　勝点　２１点
</t>
    </r>
    <r>
      <rPr>
        <b/>
        <sz val="20"/>
        <rFont val="ＭＳ 明朝"/>
        <family val="1"/>
      </rPr>
      <t>準優勝</t>
    </r>
    <r>
      <rPr>
        <sz val="20"/>
        <rFont val="ＭＳ 明朝"/>
        <family val="1"/>
      </rPr>
      <t xml:space="preserve">　：メムロFC　５勝０分３敗　勝点　１５点
</t>
    </r>
    <r>
      <rPr>
        <b/>
        <sz val="20"/>
        <rFont val="ＭＳ 明朝"/>
        <family val="1"/>
      </rPr>
      <t>第三位</t>
    </r>
    <r>
      <rPr>
        <sz val="20"/>
        <rFont val="ＭＳ 明朝"/>
        <family val="1"/>
      </rPr>
      <t xml:space="preserve">　：丑年会　　０勝０分８敗　勝点　　０点
</t>
    </r>
    <r>
      <rPr>
        <b/>
        <sz val="20"/>
        <rFont val="ＭＳ 明朝"/>
        <family val="1"/>
      </rPr>
      <t>得点王</t>
    </r>
    <r>
      <rPr>
        <sz val="20"/>
        <rFont val="ＭＳ 明朝"/>
        <family val="1"/>
      </rPr>
      <t>：　村上　司　（帯二）　９点</t>
    </r>
  </si>
  <si>
    <r>
      <t>第10回　十勝ミドルウインターフットサルリーグ2019　  第2日目　</t>
    </r>
    <r>
      <rPr>
        <b/>
        <sz val="36"/>
        <rFont val="ＭＳ Ｐゴシック"/>
        <family val="3"/>
      </rPr>
      <t>総合結果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</si>
</sst>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b/>
      <sz val="16"/>
      <name val="ＭＳ 明朝"/>
      <family val="1"/>
    </font>
    <font>
      <sz val="20"/>
      <name val="ＭＳ 明朝"/>
      <family val="1"/>
    </font>
    <font>
      <b/>
      <sz val="20"/>
      <name val="ＭＳ 明朝"/>
      <family val="1"/>
    </font>
    <font>
      <sz val="20"/>
      <name val="ＭＳ Ｐゴシック"/>
      <family val="3"/>
    </font>
    <font>
      <b/>
      <sz val="28"/>
      <name val="ＭＳ Ｐゴシック"/>
      <family val="3"/>
    </font>
    <font>
      <b/>
      <sz val="20"/>
      <name val="ＭＳ Ｐゴシック"/>
      <family val="3"/>
    </font>
    <font>
      <b/>
      <sz val="22"/>
      <name val="ＭＳ 明朝"/>
      <family val="1"/>
    </font>
    <font>
      <b/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shrinkToFit="1"/>
    </xf>
    <xf numFmtId="0" fontId="10" fillId="33" borderId="20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 shrinkToFit="1"/>
    </xf>
    <xf numFmtId="0" fontId="11" fillId="0" borderId="24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0" fillId="33" borderId="13" xfId="0" applyFont="1" applyFill="1" applyBorder="1" applyAlignment="1">
      <alignment horizontal="left" vertical="center" wrapText="1" shrinkToFit="1"/>
    </xf>
    <xf numFmtId="0" fontId="10" fillId="33" borderId="11" xfId="0" applyFont="1" applyFill="1" applyBorder="1" applyAlignment="1">
      <alignment horizontal="left" vertical="center" wrapText="1" shrinkToFit="1"/>
    </xf>
    <xf numFmtId="0" fontId="10" fillId="33" borderId="14" xfId="0" applyFont="1" applyFill="1" applyBorder="1" applyAlignment="1">
      <alignment horizontal="left" vertical="center" wrapText="1" shrinkToFit="1"/>
    </xf>
    <xf numFmtId="0" fontId="10" fillId="33" borderId="10" xfId="0" applyFont="1" applyFill="1" applyBorder="1" applyAlignment="1">
      <alignment horizontal="left" vertical="center" wrapText="1" shrinkToFit="1"/>
    </xf>
    <xf numFmtId="0" fontId="10" fillId="33" borderId="0" xfId="0" applyFont="1" applyFill="1" applyBorder="1" applyAlignment="1">
      <alignment horizontal="left" vertical="center" wrapText="1" shrinkToFit="1"/>
    </xf>
    <xf numFmtId="0" fontId="10" fillId="33" borderId="27" xfId="0" applyFont="1" applyFill="1" applyBorder="1" applyAlignment="1">
      <alignment horizontal="left" vertical="center" wrapText="1" shrinkToFit="1"/>
    </xf>
    <xf numFmtId="0" fontId="10" fillId="33" borderId="15" xfId="0" applyFont="1" applyFill="1" applyBorder="1" applyAlignment="1">
      <alignment horizontal="left" vertical="center" wrapText="1" shrinkToFit="1"/>
    </xf>
    <xf numFmtId="0" fontId="10" fillId="33" borderId="16" xfId="0" applyFont="1" applyFill="1" applyBorder="1" applyAlignment="1">
      <alignment horizontal="left" vertical="center" wrapText="1" shrinkToFit="1"/>
    </xf>
    <xf numFmtId="0" fontId="10" fillId="33" borderId="17" xfId="0" applyFont="1" applyFill="1" applyBorder="1" applyAlignment="1">
      <alignment horizontal="left" vertical="center" wrapText="1" shrinkToFi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 shrinkToFit="1"/>
    </xf>
    <xf numFmtId="176" fontId="10" fillId="0" borderId="28" xfId="0" applyNumberFormat="1" applyFont="1" applyBorder="1" applyAlignment="1">
      <alignment horizontal="center" vertical="center" shrinkToFit="1"/>
    </xf>
    <xf numFmtId="176" fontId="10" fillId="0" borderId="18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36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 shrinkToFit="1"/>
    </xf>
    <xf numFmtId="49" fontId="10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0" fillId="34" borderId="16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textRotation="255" shrinkToFit="1"/>
    </xf>
    <xf numFmtId="0" fontId="10" fillId="0" borderId="18" xfId="0" applyFont="1" applyBorder="1" applyAlignment="1">
      <alignment horizontal="center" vertical="center" textRotation="255" shrinkToFi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20" fontId="16" fillId="0" borderId="0" xfId="0" applyNumberFormat="1" applyFont="1" applyBorder="1" applyAlignment="1">
      <alignment horizontal="center" vertical="center" wrapText="1"/>
    </xf>
    <xf numFmtId="20" fontId="16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abSelected="1" view="pageBreakPreview" zoomScale="55" zoomScaleNormal="75" zoomScaleSheetLayoutView="55" zoomScalePageLayoutView="0" workbookViewId="0" topLeftCell="B7">
      <selection activeCell="B1" sqref="B1:T1"/>
    </sheetView>
  </sheetViews>
  <sheetFormatPr defaultColWidth="9" defaultRowHeight="19.5" customHeight="1"/>
  <cols>
    <col min="1" max="1" width="24.3984375" style="1" customWidth="1"/>
    <col min="2" max="10" width="8.5" style="1" customWidth="1"/>
    <col min="11" max="17" width="10.3984375" style="1" customWidth="1"/>
    <col min="18" max="18" width="4.19921875" style="1" customWidth="1"/>
    <col min="19" max="19" width="5.59765625" style="1" customWidth="1"/>
    <col min="20" max="20" width="14.69921875" style="1" customWidth="1"/>
    <col min="21" max="21" width="18.8984375" style="1" customWidth="1"/>
    <col min="22" max="22" width="3.796875" style="1" customWidth="1"/>
    <col min="23" max="23" width="3.19921875" style="2" customWidth="1"/>
    <col min="24" max="24" width="3.796875" style="2" customWidth="1"/>
    <col min="25" max="25" width="18.69921875" style="2" customWidth="1"/>
    <col min="26" max="27" width="18.8984375" style="2" customWidth="1"/>
    <col min="28" max="28" width="8.19921875" style="1" customWidth="1"/>
    <col min="29" max="16384" width="9" style="1" customWidth="1"/>
  </cols>
  <sheetData>
    <row r="1" spans="2:20" ht="48" customHeight="1">
      <c r="B1" s="62" t="s">
        <v>44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7" ht="53.25" customHeight="1">
      <c r="A2" s="3"/>
      <c r="E2" s="104" t="s">
        <v>5</v>
      </c>
      <c r="F2" s="104"/>
      <c r="G2" s="104"/>
      <c r="H2" s="95" t="s">
        <v>24</v>
      </c>
      <c r="I2" s="95"/>
      <c r="J2" s="95"/>
      <c r="K2" s="105" t="s">
        <v>28</v>
      </c>
      <c r="L2" s="73"/>
      <c r="M2" s="73"/>
      <c r="N2" s="73"/>
      <c r="O2" s="73"/>
      <c r="P2" s="72" t="s">
        <v>27</v>
      </c>
      <c r="Q2" s="72"/>
      <c r="R2" s="72"/>
      <c r="S2" s="72"/>
      <c r="T2" s="72"/>
      <c r="U2" s="73" t="s">
        <v>40</v>
      </c>
      <c r="V2" s="73"/>
      <c r="W2" s="73"/>
      <c r="X2" s="73"/>
      <c r="Y2" s="73"/>
      <c r="Z2" s="24"/>
      <c r="AA2" s="24"/>
    </row>
    <row r="3" spans="1:27" ht="37.5" customHeight="1">
      <c r="A3" s="3"/>
      <c r="B3" s="128"/>
      <c r="C3" s="129"/>
      <c r="D3" s="129"/>
      <c r="E3" s="130" t="s">
        <v>35</v>
      </c>
      <c r="F3" s="130"/>
      <c r="G3" s="130"/>
      <c r="H3" s="130"/>
      <c r="I3" s="130"/>
      <c r="J3" s="97" t="s">
        <v>37</v>
      </c>
      <c r="K3" s="97"/>
      <c r="L3" s="97"/>
      <c r="M3" s="97"/>
      <c r="N3" s="97"/>
      <c r="O3" s="97"/>
      <c r="P3" s="97"/>
      <c r="Q3" s="97"/>
      <c r="R3" s="11"/>
      <c r="S3" s="106"/>
      <c r="T3" s="106"/>
      <c r="U3" s="106"/>
      <c r="V3" s="106"/>
      <c r="W3" s="106"/>
      <c r="X3" s="106"/>
      <c r="Y3" s="106"/>
      <c r="Z3" s="106"/>
      <c r="AA3" s="106"/>
    </row>
    <row r="4" spans="1:29" ht="64.5" customHeight="1" thickBot="1">
      <c r="A4" s="107"/>
      <c r="B4" s="109" t="str">
        <f>A6</f>
        <v>帯二</v>
      </c>
      <c r="C4" s="110"/>
      <c r="D4" s="111"/>
      <c r="E4" s="115" t="str">
        <f>A10</f>
        <v>丑年会</v>
      </c>
      <c r="F4" s="116"/>
      <c r="G4" s="117"/>
      <c r="H4" s="98" t="str">
        <f>A14</f>
        <v>メムロFC</v>
      </c>
      <c r="I4" s="99"/>
      <c r="J4" s="100"/>
      <c r="K4" s="77" t="s">
        <v>0</v>
      </c>
      <c r="L4" s="77" t="s">
        <v>1</v>
      </c>
      <c r="M4" s="77" t="s">
        <v>2</v>
      </c>
      <c r="N4" s="77" t="s">
        <v>3</v>
      </c>
      <c r="O4" s="25" t="s">
        <v>6</v>
      </c>
      <c r="P4" s="124" t="s">
        <v>4</v>
      </c>
      <c r="Q4" s="77" t="s">
        <v>41</v>
      </c>
      <c r="S4" s="51" t="s">
        <v>8</v>
      </c>
      <c r="T4" s="51" t="s">
        <v>9</v>
      </c>
      <c r="U4" s="121" t="s">
        <v>10</v>
      </c>
      <c r="V4" s="122"/>
      <c r="W4" s="122"/>
      <c r="X4" s="122"/>
      <c r="Y4" s="123"/>
      <c r="Z4" s="126" t="s">
        <v>12</v>
      </c>
      <c r="AA4" s="127"/>
      <c r="AB4" s="8"/>
      <c r="AC4" s="7"/>
    </row>
    <row r="5" spans="1:29" s="2" customFormat="1" ht="64.5" customHeight="1" thickTop="1">
      <c r="A5" s="108"/>
      <c r="B5" s="112"/>
      <c r="C5" s="113"/>
      <c r="D5" s="114"/>
      <c r="E5" s="118"/>
      <c r="F5" s="119"/>
      <c r="G5" s="120"/>
      <c r="H5" s="101"/>
      <c r="I5" s="102"/>
      <c r="J5" s="103"/>
      <c r="K5" s="79"/>
      <c r="L5" s="79"/>
      <c r="M5" s="79"/>
      <c r="N5" s="79"/>
      <c r="O5" s="31" t="s">
        <v>7</v>
      </c>
      <c r="P5" s="125"/>
      <c r="Q5" s="79"/>
      <c r="S5" s="52">
        <v>1</v>
      </c>
      <c r="T5" s="38" t="s">
        <v>29</v>
      </c>
      <c r="U5" s="37" t="str">
        <f>A6</f>
        <v>帯二</v>
      </c>
      <c r="V5" s="56">
        <v>6</v>
      </c>
      <c r="W5" s="39" t="s">
        <v>15</v>
      </c>
      <c r="X5" s="59">
        <v>1</v>
      </c>
      <c r="Y5" s="36" t="str">
        <f>A10</f>
        <v>丑年会</v>
      </c>
      <c r="Z5" s="40" t="str">
        <f>A14</f>
        <v>メムロFC</v>
      </c>
      <c r="AA5" s="40" t="s">
        <v>38</v>
      </c>
      <c r="AB5" s="9"/>
      <c r="AC5" s="4"/>
    </row>
    <row r="6" spans="1:29" s="2" customFormat="1" ht="64.5" customHeight="1">
      <c r="A6" s="83" t="s">
        <v>36</v>
      </c>
      <c r="B6" s="86"/>
      <c r="C6" s="87"/>
      <c r="D6" s="88"/>
      <c r="E6" s="26" t="s">
        <v>16</v>
      </c>
      <c r="F6" s="55" t="str">
        <f>IF(E7-G7=0,"△",IF(E7-G7&lt;0,"×","○"))</f>
        <v>○</v>
      </c>
      <c r="G6" s="27"/>
      <c r="H6" s="26" t="s">
        <v>17</v>
      </c>
      <c r="I6" s="55" t="str">
        <f>IF(H7-J7=0,"△",IF(H7-J7&lt;0,"×","○"))</f>
        <v>×</v>
      </c>
      <c r="J6" s="27"/>
      <c r="K6" s="77">
        <f>COUNTIF(E6:J9,"○")</f>
        <v>3</v>
      </c>
      <c r="L6" s="77">
        <f>COUNTIF(E6:J9,"△")</f>
        <v>0</v>
      </c>
      <c r="M6" s="77">
        <f>COUNTIF(E6:J9,"×")</f>
        <v>1</v>
      </c>
      <c r="N6" s="138">
        <f>K6*3+L6*1</f>
        <v>9</v>
      </c>
      <c r="O6" s="80">
        <f>(E7+H7+E9+H9)-(G7+J7+G9+J9)</f>
        <v>7</v>
      </c>
      <c r="P6" s="77">
        <f>E7+H7+E9+H9</f>
        <v>15</v>
      </c>
      <c r="Q6" s="74">
        <v>1</v>
      </c>
      <c r="S6" s="53">
        <v>2</v>
      </c>
      <c r="T6" s="41" t="s">
        <v>30</v>
      </c>
      <c r="U6" s="42" t="str">
        <f>A6</f>
        <v>帯二</v>
      </c>
      <c r="V6" s="57">
        <v>2</v>
      </c>
      <c r="W6" s="43" t="s">
        <v>15</v>
      </c>
      <c r="X6" s="60">
        <v>4</v>
      </c>
      <c r="Y6" s="42" t="str">
        <f>A14</f>
        <v>メムロFC</v>
      </c>
      <c r="Z6" s="44" t="str">
        <f>A10</f>
        <v>丑年会</v>
      </c>
      <c r="AA6" s="44" t="s">
        <v>25</v>
      </c>
      <c r="AB6" s="9"/>
      <c r="AC6" s="4"/>
    </row>
    <row r="7" spans="1:29" s="2" customFormat="1" ht="64.5" customHeight="1">
      <c r="A7" s="84"/>
      <c r="B7" s="89"/>
      <c r="C7" s="90"/>
      <c r="D7" s="91"/>
      <c r="E7" s="28">
        <v>6</v>
      </c>
      <c r="F7" s="29" t="s">
        <v>18</v>
      </c>
      <c r="G7" s="30">
        <v>1</v>
      </c>
      <c r="H7" s="28">
        <v>2</v>
      </c>
      <c r="I7" s="29" t="s">
        <v>18</v>
      </c>
      <c r="J7" s="30">
        <v>4</v>
      </c>
      <c r="K7" s="78"/>
      <c r="L7" s="78"/>
      <c r="M7" s="78"/>
      <c r="N7" s="139"/>
      <c r="O7" s="81"/>
      <c r="P7" s="78"/>
      <c r="Q7" s="75"/>
      <c r="S7" s="53">
        <v>3</v>
      </c>
      <c r="T7" s="41" t="s">
        <v>31</v>
      </c>
      <c r="U7" s="45" t="str">
        <f>A10</f>
        <v>丑年会</v>
      </c>
      <c r="V7" s="57">
        <v>1</v>
      </c>
      <c r="W7" s="43" t="s">
        <v>15</v>
      </c>
      <c r="X7" s="60">
        <v>2</v>
      </c>
      <c r="Y7" s="42" t="str">
        <f>A14</f>
        <v>メムロFC</v>
      </c>
      <c r="Z7" s="46" t="str">
        <f>A6</f>
        <v>帯二</v>
      </c>
      <c r="AA7" s="46" t="s">
        <v>39</v>
      </c>
      <c r="AB7" s="9"/>
      <c r="AC7" s="4"/>
    </row>
    <row r="8" spans="1:28" ht="64.5" customHeight="1">
      <c r="A8" s="84"/>
      <c r="B8" s="89"/>
      <c r="C8" s="90"/>
      <c r="D8" s="91"/>
      <c r="E8" s="26" t="s">
        <v>19</v>
      </c>
      <c r="F8" s="55" t="str">
        <f>IF(E9-G9=0,"△",IF(E9-G9&lt;0,"×","○"))</f>
        <v>○</v>
      </c>
      <c r="G8" s="27"/>
      <c r="H8" s="26" t="s">
        <v>20</v>
      </c>
      <c r="I8" s="55" t="str">
        <f>IF(H9-J9=0,"△",IF(H9-J9&lt;0,"×","○"))</f>
        <v>○</v>
      </c>
      <c r="J8" s="27"/>
      <c r="K8" s="78"/>
      <c r="L8" s="78"/>
      <c r="M8" s="78"/>
      <c r="N8" s="139"/>
      <c r="O8" s="81"/>
      <c r="P8" s="78"/>
      <c r="Q8" s="75"/>
      <c r="S8" s="53">
        <v>4</v>
      </c>
      <c r="T8" s="41" t="s">
        <v>32</v>
      </c>
      <c r="U8" s="42" t="str">
        <f>A6</f>
        <v>帯二</v>
      </c>
      <c r="V8" s="57">
        <v>4</v>
      </c>
      <c r="W8" s="43" t="s">
        <v>15</v>
      </c>
      <c r="X8" s="60">
        <v>1</v>
      </c>
      <c r="Y8" s="45" t="str">
        <f>A10</f>
        <v>丑年会</v>
      </c>
      <c r="Z8" s="40" t="str">
        <f>A14</f>
        <v>メムロFC</v>
      </c>
      <c r="AA8" s="40" t="s">
        <v>38</v>
      </c>
      <c r="AB8" s="10"/>
    </row>
    <row r="9" spans="1:29" ht="64.5" customHeight="1">
      <c r="A9" s="85"/>
      <c r="B9" s="92"/>
      <c r="C9" s="93"/>
      <c r="D9" s="94"/>
      <c r="E9" s="28">
        <v>4</v>
      </c>
      <c r="F9" s="29" t="s">
        <v>18</v>
      </c>
      <c r="G9" s="30">
        <v>1</v>
      </c>
      <c r="H9" s="28">
        <v>3</v>
      </c>
      <c r="I9" s="29" t="s">
        <v>18</v>
      </c>
      <c r="J9" s="30">
        <v>2</v>
      </c>
      <c r="K9" s="79"/>
      <c r="L9" s="79"/>
      <c r="M9" s="79"/>
      <c r="N9" s="140"/>
      <c r="O9" s="82"/>
      <c r="P9" s="79"/>
      <c r="Q9" s="76"/>
      <c r="S9" s="53">
        <v>5</v>
      </c>
      <c r="T9" s="41" t="s">
        <v>33</v>
      </c>
      <c r="U9" s="42" t="str">
        <f>A6</f>
        <v>帯二</v>
      </c>
      <c r="V9" s="57">
        <v>3</v>
      </c>
      <c r="W9" s="43" t="s">
        <v>15</v>
      </c>
      <c r="X9" s="60">
        <v>2</v>
      </c>
      <c r="Y9" s="42" t="str">
        <f>A14</f>
        <v>メムロFC</v>
      </c>
      <c r="Z9" s="47" t="str">
        <f>A10</f>
        <v>丑年会</v>
      </c>
      <c r="AA9" s="47" t="s">
        <v>25</v>
      </c>
      <c r="AB9" s="10"/>
      <c r="AC9" s="7"/>
    </row>
    <row r="10" spans="1:29" ht="64.5" customHeight="1">
      <c r="A10" s="83" t="s">
        <v>25</v>
      </c>
      <c r="B10" s="32"/>
      <c r="C10" s="55" t="str">
        <f>IF(B11-D11=0,"△",IF(B11-D11&lt;0,"×","○"))</f>
        <v>×</v>
      </c>
      <c r="D10" s="33"/>
      <c r="E10" s="86"/>
      <c r="F10" s="87"/>
      <c r="G10" s="88"/>
      <c r="H10" s="32" t="s">
        <v>21</v>
      </c>
      <c r="I10" s="55" t="str">
        <f>IF(H11-J11=0,"△",IF(H11-J11&lt;0,"×","○"))</f>
        <v>×</v>
      </c>
      <c r="J10" s="33"/>
      <c r="K10" s="77">
        <f>COUNTIF(B10:J13,"○")</f>
        <v>0</v>
      </c>
      <c r="L10" s="77">
        <f>COUNTIF(B10:J13,"△")</f>
        <v>0</v>
      </c>
      <c r="M10" s="77">
        <f>COUNTIF(B10:J13,"×")</f>
        <v>4</v>
      </c>
      <c r="N10" s="77">
        <f>K10*3+L10*1</f>
        <v>0</v>
      </c>
      <c r="O10" s="80">
        <f>(B11+H11+B13+H13)-(D11+J11+D13+J13)</f>
        <v>-12</v>
      </c>
      <c r="P10" s="77">
        <f>B11+H11+B13+H13</f>
        <v>5</v>
      </c>
      <c r="Q10" s="74">
        <v>3</v>
      </c>
      <c r="S10" s="54">
        <v>6</v>
      </c>
      <c r="T10" s="48" t="s">
        <v>34</v>
      </c>
      <c r="U10" s="25" t="str">
        <f>A10</f>
        <v>丑年会</v>
      </c>
      <c r="V10" s="58">
        <v>2</v>
      </c>
      <c r="W10" s="43" t="s">
        <v>15</v>
      </c>
      <c r="X10" s="61">
        <v>5</v>
      </c>
      <c r="Y10" s="49" t="str">
        <f>A14</f>
        <v>メムロFC</v>
      </c>
      <c r="Z10" s="50" t="str">
        <f>A6</f>
        <v>帯二</v>
      </c>
      <c r="AA10" s="50" t="s">
        <v>39</v>
      </c>
      <c r="AB10" s="10"/>
      <c r="AC10" s="7"/>
    </row>
    <row r="11" spans="1:29" ht="64.5" customHeight="1">
      <c r="A11" s="84"/>
      <c r="B11" s="34">
        <f>G7</f>
        <v>1</v>
      </c>
      <c r="C11" s="29" t="s">
        <v>18</v>
      </c>
      <c r="D11" s="35">
        <f>E7</f>
        <v>6</v>
      </c>
      <c r="E11" s="89"/>
      <c r="F11" s="90"/>
      <c r="G11" s="91"/>
      <c r="H11" s="34">
        <v>1</v>
      </c>
      <c r="I11" s="29" t="s">
        <v>18</v>
      </c>
      <c r="J11" s="35">
        <v>2</v>
      </c>
      <c r="K11" s="78"/>
      <c r="L11" s="78"/>
      <c r="M11" s="78"/>
      <c r="N11" s="78"/>
      <c r="O11" s="81"/>
      <c r="P11" s="78"/>
      <c r="Q11" s="75"/>
      <c r="S11" s="18"/>
      <c r="T11" s="19"/>
      <c r="U11" s="135" t="s">
        <v>23</v>
      </c>
      <c r="V11" s="136"/>
      <c r="W11" s="136"/>
      <c r="X11" s="136"/>
      <c r="Y11" s="136"/>
      <c r="Z11" s="136"/>
      <c r="AA11" s="137"/>
      <c r="AB11" s="13"/>
      <c r="AC11" s="7"/>
    </row>
    <row r="12" spans="1:29" ht="64.5" customHeight="1">
      <c r="A12" s="84"/>
      <c r="B12" s="32"/>
      <c r="C12" s="55" t="str">
        <f>IF(B13-D13=0,"△",IF(B13-D13&lt;0,"×","○"))</f>
        <v>×</v>
      </c>
      <c r="D12" s="33"/>
      <c r="E12" s="89"/>
      <c r="F12" s="90"/>
      <c r="G12" s="91"/>
      <c r="H12" s="26" t="s">
        <v>22</v>
      </c>
      <c r="I12" s="55" t="str">
        <f>IF(H13-J13=0,"△",IF(H13-J13&lt;0,"×","○"))</f>
        <v>×</v>
      </c>
      <c r="J12" s="27"/>
      <c r="K12" s="78"/>
      <c r="L12" s="78"/>
      <c r="M12" s="78"/>
      <c r="N12" s="78"/>
      <c r="O12" s="81"/>
      <c r="P12" s="78"/>
      <c r="Q12" s="75"/>
      <c r="S12" s="16"/>
      <c r="T12" s="17"/>
      <c r="U12" s="63" t="s">
        <v>43</v>
      </c>
      <c r="V12" s="64"/>
      <c r="W12" s="64"/>
      <c r="X12" s="64"/>
      <c r="Y12" s="64"/>
      <c r="Z12" s="64"/>
      <c r="AA12" s="65"/>
      <c r="AB12" s="14"/>
      <c r="AC12" s="7"/>
    </row>
    <row r="13" spans="1:29" ht="64.5" customHeight="1">
      <c r="A13" s="85"/>
      <c r="B13" s="34">
        <f>G9</f>
        <v>1</v>
      </c>
      <c r="C13" s="29" t="s">
        <v>18</v>
      </c>
      <c r="D13" s="35">
        <f>E9</f>
        <v>4</v>
      </c>
      <c r="E13" s="92"/>
      <c r="F13" s="93"/>
      <c r="G13" s="94"/>
      <c r="H13" s="34">
        <v>2</v>
      </c>
      <c r="I13" s="29" t="s">
        <v>18</v>
      </c>
      <c r="J13" s="35">
        <v>5</v>
      </c>
      <c r="K13" s="79"/>
      <c r="L13" s="79"/>
      <c r="M13" s="79"/>
      <c r="N13" s="79"/>
      <c r="O13" s="82"/>
      <c r="P13" s="79"/>
      <c r="Q13" s="76"/>
      <c r="S13" s="16"/>
      <c r="T13" s="17"/>
      <c r="U13" s="66"/>
      <c r="V13" s="67"/>
      <c r="W13" s="67"/>
      <c r="X13" s="67"/>
      <c r="Y13" s="67"/>
      <c r="Z13" s="67"/>
      <c r="AA13" s="68"/>
      <c r="AB13" s="4"/>
      <c r="AC13" s="7"/>
    </row>
    <row r="14" spans="1:29" ht="64.5" customHeight="1">
      <c r="A14" s="83" t="s">
        <v>38</v>
      </c>
      <c r="B14" s="32"/>
      <c r="C14" s="55" t="str">
        <f>IF(B15-D15=0,"△",IF(B15-D15&lt;0,"×","○"))</f>
        <v>○</v>
      </c>
      <c r="D14" s="33"/>
      <c r="E14" s="32"/>
      <c r="F14" s="55" t="str">
        <f>IF(E15-G15=0,"△",IF(E15-G15&lt;0,"×","○"))</f>
        <v>○</v>
      </c>
      <c r="G14" s="33"/>
      <c r="H14" s="86"/>
      <c r="I14" s="87"/>
      <c r="J14" s="88"/>
      <c r="K14" s="77">
        <f>COUNTIF(B14:J17,"○")</f>
        <v>3</v>
      </c>
      <c r="L14" s="77">
        <f>COUNTIF(B14:J17,"△")</f>
        <v>0</v>
      </c>
      <c r="M14" s="77">
        <f>COUNTIF(B14:J17,"×")</f>
        <v>1</v>
      </c>
      <c r="N14" s="77">
        <f>K14*3+L14*1</f>
        <v>9</v>
      </c>
      <c r="O14" s="80">
        <f>(B15+E15+B17+E17)-(D15+G15+D17+G17)</f>
        <v>5</v>
      </c>
      <c r="P14" s="77">
        <f>B15+E15+B17+E17</f>
        <v>13</v>
      </c>
      <c r="Q14" s="74">
        <v>2</v>
      </c>
      <c r="S14" s="16"/>
      <c r="T14" s="17"/>
      <c r="U14" s="66"/>
      <c r="V14" s="67"/>
      <c r="W14" s="67"/>
      <c r="X14" s="67"/>
      <c r="Y14" s="67"/>
      <c r="Z14" s="67"/>
      <c r="AA14" s="68"/>
      <c r="AB14" s="13"/>
      <c r="AC14" s="7"/>
    </row>
    <row r="15" spans="1:28" ht="64.5" customHeight="1">
      <c r="A15" s="84"/>
      <c r="B15" s="34">
        <f>J7</f>
        <v>4</v>
      </c>
      <c r="C15" s="29" t="s">
        <v>18</v>
      </c>
      <c r="D15" s="35">
        <f>H7</f>
        <v>2</v>
      </c>
      <c r="E15" s="34">
        <f>J11</f>
        <v>2</v>
      </c>
      <c r="F15" s="29" t="s">
        <v>18</v>
      </c>
      <c r="G15" s="35">
        <f>H11</f>
        <v>1</v>
      </c>
      <c r="H15" s="89"/>
      <c r="I15" s="90"/>
      <c r="J15" s="91"/>
      <c r="K15" s="78"/>
      <c r="L15" s="78"/>
      <c r="M15" s="78"/>
      <c r="N15" s="78"/>
      <c r="O15" s="81"/>
      <c r="P15" s="78"/>
      <c r="Q15" s="75"/>
      <c r="S15" s="4"/>
      <c r="T15" s="15"/>
      <c r="U15" s="69"/>
      <c r="V15" s="70"/>
      <c r="W15" s="70"/>
      <c r="X15" s="70"/>
      <c r="Y15" s="70"/>
      <c r="Z15" s="70"/>
      <c r="AA15" s="71"/>
      <c r="AB15" s="7"/>
    </row>
    <row r="16" spans="1:27" ht="64.5" customHeight="1">
      <c r="A16" s="84"/>
      <c r="B16" s="32"/>
      <c r="C16" s="55" t="str">
        <f>IF(B17-D17=0,"△",IF(B17-D17&lt;0,"×","○"))</f>
        <v>×</v>
      </c>
      <c r="D16" s="33"/>
      <c r="E16" s="32"/>
      <c r="F16" s="55" t="str">
        <f>IF(E17-G17=0,"△",IF(E17-G17&lt;0,"×","○"))</f>
        <v>○</v>
      </c>
      <c r="G16" s="33"/>
      <c r="H16" s="89"/>
      <c r="I16" s="90"/>
      <c r="J16" s="91"/>
      <c r="K16" s="78"/>
      <c r="L16" s="78"/>
      <c r="M16" s="78"/>
      <c r="N16" s="78"/>
      <c r="O16" s="81"/>
      <c r="P16" s="78"/>
      <c r="Q16" s="75"/>
      <c r="S16" s="4"/>
      <c r="T16" s="132" t="s">
        <v>42</v>
      </c>
      <c r="U16" s="133"/>
      <c r="V16" s="133"/>
      <c r="W16" s="133"/>
      <c r="X16" s="133"/>
      <c r="Y16" s="133"/>
      <c r="Z16" s="133"/>
      <c r="AA16" s="133"/>
    </row>
    <row r="17" spans="1:27" ht="64.5" customHeight="1">
      <c r="A17" s="85"/>
      <c r="B17" s="34">
        <f>J9</f>
        <v>2</v>
      </c>
      <c r="C17" s="29" t="s">
        <v>18</v>
      </c>
      <c r="D17" s="35">
        <f>H9</f>
        <v>3</v>
      </c>
      <c r="E17" s="34">
        <f>J13</f>
        <v>5</v>
      </c>
      <c r="F17" s="29" t="s">
        <v>18</v>
      </c>
      <c r="G17" s="35">
        <f>H13</f>
        <v>2</v>
      </c>
      <c r="H17" s="92"/>
      <c r="I17" s="93"/>
      <c r="J17" s="94"/>
      <c r="K17" s="79"/>
      <c r="L17" s="79"/>
      <c r="M17" s="79"/>
      <c r="N17" s="79"/>
      <c r="O17" s="82"/>
      <c r="P17" s="79"/>
      <c r="Q17" s="76"/>
      <c r="S17" s="4"/>
      <c r="T17" s="133"/>
      <c r="U17" s="133"/>
      <c r="V17" s="133"/>
      <c r="W17" s="133"/>
      <c r="X17" s="133"/>
      <c r="Y17" s="133"/>
      <c r="Z17" s="133"/>
      <c r="AA17" s="133"/>
    </row>
    <row r="18" spans="1:27" ht="24" customHeight="1">
      <c r="A18" s="6"/>
      <c r="B18" s="141"/>
      <c r="C18" s="141"/>
      <c r="D18" s="141"/>
      <c r="E18" s="141"/>
      <c r="F18" s="96"/>
      <c r="G18" s="96"/>
      <c r="H18" s="96"/>
      <c r="I18" s="96"/>
      <c r="J18" s="134"/>
      <c r="K18" s="134"/>
      <c r="L18" s="134"/>
      <c r="M18" s="134"/>
      <c r="N18" s="134"/>
      <c r="O18" s="134"/>
      <c r="P18" s="134"/>
      <c r="Q18" s="134"/>
      <c r="T18" s="133"/>
      <c r="U18" s="133"/>
      <c r="V18" s="133"/>
      <c r="W18" s="133"/>
      <c r="X18" s="133"/>
      <c r="Y18" s="133"/>
      <c r="Z18" s="133"/>
      <c r="AA18" s="133"/>
    </row>
    <row r="19" spans="2:26" ht="33.75" customHeight="1">
      <c r="B19" s="21" t="s">
        <v>13</v>
      </c>
      <c r="C19" s="21" t="s">
        <v>26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0"/>
      <c r="T19" s="20"/>
      <c r="U19" s="20"/>
      <c r="V19" s="20"/>
      <c r="W19" s="20"/>
      <c r="X19" s="20"/>
      <c r="Y19" s="20"/>
      <c r="Z19" s="22"/>
    </row>
    <row r="20" spans="2:26" ht="33.75" customHeight="1">
      <c r="B20" s="21" t="s">
        <v>13</v>
      </c>
      <c r="C20" s="21" t="s">
        <v>11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3"/>
      <c r="S20" s="20"/>
      <c r="T20" s="20"/>
      <c r="U20" s="20"/>
      <c r="V20" s="20"/>
      <c r="W20" s="20"/>
      <c r="X20" s="20"/>
      <c r="Y20" s="20"/>
      <c r="Z20" s="22"/>
    </row>
    <row r="21" spans="2:26" ht="39.75" customHeight="1">
      <c r="B21" s="21" t="s">
        <v>13</v>
      </c>
      <c r="C21" s="21" t="s">
        <v>14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3"/>
      <c r="S21" s="20"/>
      <c r="T21" s="20"/>
      <c r="U21" s="20"/>
      <c r="V21" s="20"/>
      <c r="W21" s="20"/>
      <c r="X21" s="20"/>
      <c r="Y21" s="20"/>
      <c r="Z21" s="22"/>
    </row>
    <row r="22" spans="2:25" ht="51" customHeight="1">
      <c r="B22" s="1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2"/>
      <c r="W22" s="1"/>
      <c r="X22" s="1"/>
      <c r="Y22" s="1"/>
    </row>
    <row r="23" spans="18:25" ht="39.75" customHeight="1">
      <c r="R23" s="5"/>
      <c r="W23" s="1"/>
      <c r="X23" s="1"/>
      <c r="Y23" s="1"/>
    </row>
    <row r="24" spans="18:25" ht="39.75" customHeight="1">
      <c r="R24" s="5"/>
      <c r="W24" s="1"/>
      <c r="X24" s="1"/>
      <c r="Y24" s="1"/>
    </row>
    <row r="25" spans="18:25" ht="39.75" customHeight="1">
      <c r="R25" s="5"/>
      <c r="W25" s="1"/>
      <c r="X25" s="1"/>
      <c r="Y25" s="1"/>
    </row>
    <row r="26" ht="19.5" customHeight="1">
      <c r="AB26" s="4"/>
    </row>
  </sheetData>
  <sheetProtection/>
  <mergeCells count="56">
    <mergeCell ref="B1:T1"/>
    <mergeCell ref="E3:I3"/>
    <mergeCell ref="L4:L5"/>
    <mergeCell ref="M4:M5"/>
    <mergeCell ref="C22:U22"/>
    <mergeCell ref="T16:AA18"/>
    <mergeCell ref="J18:Q18"/>
    <mergeCell ref="U11:AA11"/>
    <mergeCell ref="N6:N9"/>
    <mergeCell ref="K4:K5"/>
    <mergeCell ref="B18:E18"/>
    <mergeCell ref="S3:AA3"/>
    <mergeCell ref="A4:A5"/>
    <mergeCell ref="B4:D5"/>
    <mergeCell ref="E4:G5"/>
    <mergeCell ref="N4:N5"/>
    <mergeCell ref="U4:Y4"/>
    <mergeCell ref="P4:P5"/>
    <mergeCell ref="Q4:Q5"/>
    <mergeCell ref="Z4:AA4"/>
    <mergeCell ref="B3:D3"/>
    <mergeCell ref="H2:J2"/>
    <mergeCell ref="F18:I18"/>
    <mergeCell ref="J3:Q3"/>
    <mergeCell ref="H4:J5"/>
    <mergeCell ref="E2:G2"/>
    <mergeCell ref="K2:O2"/>
    <mergeCell ref="O6:O9"/>
    <mergeCell ref="P6:P9"/>
    <mergeCell ref="L10:L13"/>
    <mergeCell ref="P14:P17"/>
    <mergeCell ref="A6:A9"/>
    <mergeCell ref="A10:A13"/>
    <mergeCell ref="A14:A17"/>
    <mergeCell ref="K6:K9"/>
    <mergeCell ref="L6:L9"/>
    <mergeCell ref="M6:M9"/>
    <mergeCell ref="B6:D9"/>
    <mergeCell ref="E10:G13"/>
    <mergeCell ref="H14:J17"/>
    <mergeCell ref="K10:K13"/>
    <mergeCell ref="M10:M13"/>
    <mergeCell ref="N10:N13"/>
    <mergeCell ref="O10:O13"/>
    <mergeCell ref="P10:P13"/>
    <mergeCell ref="Q6:Q9"/>
    <mergeCell ref="Q10:Q13"/>
    <mergeCell ref="U12:AA15"/>
    <mergeCell ref="P2:T2"/>
    <mergeCell ref="U2:Y2"/>
    <mergeCell ref="Q14:Q17"/>
    <mergeCell ref="K14:K17"/>
    <mergeCell ref="L14:L17"/>
    <mergeCell ref="M14:M17"/>
    <mergeCell ref="N14:N17"/>
    <mergeCell ref="O14:O17"/>
  </mergeCells>
  <printOptions/>
  <pageMargins left="0.5118110236220472" right="0.6299212598425197" top="0.4330708661417323" bottom="0.3937007874015748" header="0.31496062992125984" footer="0.31496062992125984"/>
  <pageSetup fitToHeight="1" fitToWidth="1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宮坂建設工業株式会社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宮坂建設工業株式会社</dc:creator>
  <cp:keywords/>
  <dc:description/>
  <cp:lastModifiedBy>Nosugi</cp:lastModifiedBy>
  <cp:lastPrinted>2020-02-03T10:19:41Z</cp:lastPrinted>
  <dcterms:created xsi:type="dcterms:W3CDTF">2003-08-06T04:48:44Z</dcterms:created>
  <dcterms:modified xsi:type="dcterms:W3CDTF">2020-02-03T10:25:33Z</dcterms:modified>
  <cp:category/>
  <cp:version/>
  <cp:contentType/>
  <cp:contentStatus/>
</cp:coreProperties>
</file>